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0-PartAurore\20181201-SanarSoft\20200316-ComptabiliteEtSociete\"/>
    </mc:Choice>
  </mc:AlternateContent>
  <bookViews>
    <workbookView xWindow="11526" yWindow="528" windowWidth="26964" windowHeight="17304"/>
  </bookViews>
  <sheets>
    <sheet name="Compte CBAO" sheetId="1" r:id="rId1"/>
    <sheet name="Indicateurs" sheetId="5" r:id="rId2"/>
    <sheet name="Apports IRD" sheetId="4" r:id="rId3"/>
    <sheet name="Extrait de compte CBAO" sheetId="3" r:id="rId4"/>
  </sheets>
  <definedNames>
    <definedName name="_xlnm._FilterDatabase" localSheetId="2" hidden="1">'Apports IRD'!$A$1:$E$16</definedName>
    <definedName name="_xlnm._FilterDatabase" localSheetId="0" hidden="1">'Compte CBAO'!$A$1:$M$137</definedName>
  </definedNames>
  <calcPr calcId="162913"/>
  <pivotCaches>
    <pivotCache cacheId="0" r:id="rId5"/>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7" i="5" l="1"/>
  <c r="K136" i="1"/>
  <c r="K137" i="1" s="1"/>
  <c r="K138" i="1" s="1"/>
  <c r="K139" i="1" s="1"/>
  <c r="K140" i="1" s="1"/>
  <c r="K129" i="1"/>
  <c r="K130" i="1" s="1"/>
  <c r="K131" i="1" l="1"/>
  <c r="L130" i="1"/>
  <c r="L129" i="1"/>
  <c r="K132" i="1" l="1"/>
  <c r="L131" i="1"/>
  <c r="K133" i="1" l="1"/>
  <c r="L132" i="1"/>
  <c r="K134" i="1" l="1"/>
  <c r="L133" i="1"/>
  <c r="L134" i="1" l="1"/>
  <c r="K135" i="1"/>
  <c r="L135" i="1" l="1"/>
  <c r="H10" i="5" l="1"/>
  <c r="H4" i="5"/>
  <c r="H5" i="5"/>
  <c r="H6" i="5"/>
  <c r="H7" i="5"/>
  <c r="H8" i="5"/>
  <c r="H9" i="5"/>
  <c r="H3" i="5"/>
  <c r="F5" i="5"/>
  <c r="F6" i="5"/>
  <c r="F7" i="5"/>
  <c r="F8" i="5"/>
  <c r="F9" i="5" s="1"/>
  <c r="F10" i="5" s="1"/>
  <c r="F11" i="5" s="1"/>
  <c r="F12" i="5" s="1"/>
  <c r="F13" i="5" s="1"/>
  <c r="F14" i="5" s="1"/>
  <c r="F15" i="5" s="1"/>
  <c r="H15" i="5" s="1"/>
  <c r="F4" i="5"/>
  <c r="F3" i="5"/>
  <c r="E15" i="5"/>
  <c r="E16" i="5"/>
  <c r="F16" i="5" l="1"/>
  <c r="H14" i="5"/>
  <c r="H13" i="5"/>
  <c r="H12" i="5"/>
  <c r="H11" i="5"/>
  <c r="E14" i="5"/>
  <c r="H16" i="5" l="1"/>
  <c r="F17" i="5"/>
  <c r="H17" i="5" s="1"/>
  <c r="E4" i="5"/>
  <c r="E5" i="5"/>
  <c r="E6" i="5"/>
  <c r="E7" i="5"/>
  <c r="E8" i="5"/>
  <c r="E9" i="5"/>
  <c r="E10" i="5"/>
  <c r="E11" i="5"/>
  <c r="E12" i="5"/>
  <c r="E13" i="5"/>
  <c r="E3" i="5"/>
  <c r="D27" i="4" l="1"/>
  <c r="C27" i="4"/>
  <c r="D26" i="4"/>
  <c r="D25" i="4"/>
  <c r="D24" i="4"/>
  <c r="D23" i="4"/>
  <c r="I23" i="4"/>
  <c r="I24" i="4"/>
  <c r="I25" i="4"/>
  <c r="H26" i="4"/>
  <c r="I26" i="4" s="1"/>
  <c r="J24" i="4" l="1"/>
  <c r="J25" i="4"/>
  <c r="J26" i="4"/>
  <c r="J23" i="4"/>
  <c r="D4" i="4"/>
  <c r="D12" i="4"/>
  <c r="D2" i="4"/>
  <c r="D7" i="4"/>
  <c r="L2" i="1" l="1"/>
  <c r="K3" i="1" l="1"/>
  <c r="K4" i="1" s="1"/>
  <c r="L4" i="1" l="1"/>
  <c r="L3" i="1"/>
  <c r="K5" i="1" l="1"/>
  <c r="L5" i="1" s="1"/>
  <c r="K6" i="1"/>
  <c r="L6" i="1" s="1"/>
  <c r="K7" i="1"/>
  <c r="K8" i="1"/>
  <c r="K9" i="1" s="1"/>
  <c r="L8" i="1"/>
  <c r="L7" i="1"/>
  <c r="K10" i="1" l="1"/>
  <c r="L9" i="1"/>
  <c r="K11" i="1" l="1"/>
  <c r="L10" i="1"/>
  <c r="K12" i="1" l="1"/>
  <c r="L11" i="1"/>
  <c r="L12" i="1" l="1"/>
  <c r="K13" i="1"/>
  <c r="L13" i="1" l="1"/>
  <c r="K14" i="1"/>
  <c r="L14" i="1" l="1"/>
  <c r="K15" i="1"/>
  <c r="L15" i="1" l="1"/>
  <c r="K16" i="1"/>
  <c r="L16" i="1" l="1"/>
  <c r="K17" i="1"/>
  <c r="L17" i="1" l="1"/>
  <c r="K18" i="1"/>
  <c r="K19" i="1" l="1"/>
  <c r="L18" i="1"/>
  <c r="L19" i="1" l="1"/>
  <c r="K20" i="1"/>
  <c r="K21" i="1" l="1"/>
  <c r="L20" i="1"/>
  <c r="L21" i="1" l="1"/>
  <c r="K22" i="1"/>
  <c r="K23" i="1" l="1"/>
  <c r="L22" i="1"/>
  <c r="L23" i="1" l="1"/>
  <c r="K24" i="1"/>
  <c r="L24" i="1" l="1"/>
  <c r="K25" i="1"/>
  <c r="K26" i="1" l="1"/>
  <c r="L25" i="1"/>
  <c r="L26" i="1" l="1"/>
  <c r="K27" i="1"/>
  <c r="L27" i="1" l="1"/>
  <c r="K28" i="1"/>
  <c r="L28" i="1" l="1"/>
  <c r="K29" i="1"/>
  <c r="L29" i="1" l="1"/>
  <c r="K30" i="1"/>
  <c r="L30" i="1" l="1"/>
  <c r="K31" i="1"/>
  <c r="L31" i="1" l="1"/>
  <c r="K32" i="1"/>
  <c r="L32" i="1" l="1"/>
  <c r="K33" i="1"/>
  <c r="L33" i="1" l="1"/>
  <c r="K34" i="1"/>
  <c r="L34" i="1" l="1"/>
  <c r="K35" i="1"/>
  <c r="L35" i="1" l="1"/>
  <c r="K36" i="1"/>
  <c r="K37" i="1" l="1"/>
  <c r="L36" i="1"/>
  <c r="K38" i="1" l="1"/>
  <c r="L37" i="1"/>
  <c r="L38" i="1" l="1"/>
  <c r="K39" i="1"/>
  <c r="K40" i="1" l="1"/>
  <c r="L39" i="1"/>
  <c r="L40" i="1" l="1"/>
  <c r="K41" i="1"/>
  <c r="L41" i="1" l="1"/>
  <c r="K42" i="1"/>
  <c r="L42" i="1" l="1"/>
  <c r="K43" i="1"/>
  <c r="L43" i="1" l="1"/>
  <c r="K44" i="1"/>
  <c r="K45" i="1" l="1"/>
  <c r="L44" i="1"/>
  <c r="L45" i="1" l="1"/>
  <c r="K46" i="1"/>
  <c r="L46" i="1" l="1"/>
  <c r="K47" i="1"/>
  <c r="L47" i="1" l="1"/>
  <c r="K48" i="1"/>
  <c r="K49" i="1" l="1"/>
  <c r="L48" i="1"/>
  <c r="L49" i="1" l="1"/>
  <c r="K50" i="1"/>
  <c r="L50" i="1" l="1"/>
  <c r="K51" i="1"/>
  <c r="L51" i="1" l="1"/>
  <c r="K52" i="1"/>
  <c r="K53" i="1" l="1"/>
  <c r="L52" i="1"/>
  <c r="K54" i="1" l="1"/>
  <c r="L53" i="1"/>
  <c r="L54" i="1" l="1"/>
  <c r="K55" i="1"/>
  <c r="L55" i="1" l="1"/>
  <c r="K56" i="1"/>
  <c r="K57" i="1" l="1"/>
  <c r="L56" i="1"/>
  <c r="L57" i="1" l="1"/>
  <c r="K58" i="1"/>
  <c r="L58" i="1" l="1"/>
  <c r="K59" i="1"/>
  <c r="L59" i="1" l="1"/>
  <c r="K60" i="1"/>
  <c r="L60" i="1" l="1"/>
  <c r="K61" i="1"/>
  <c r="K62" i="1" l="1"/>
  <c r="L61" i="1"/>
  <c r="K63" i="1" l="1"/>
  <c r="L62" i="1"/>
  <c r="K64" i="1" l="1"/>
  <c r="L63" i="1"/>
  <c r="K65" i="1" l="1"/>
  <c r="L64" i="1"/>
  <c r="K66" i="1" l="1"/>
  <c r="L65" i="1"/>
  <c r="K67" i="1" l="1"/>
  <c r="L66" i="1"/>
  <c r="K68" i="1" l="1"/>
  <c r="L67" i="1"/>
  <c r="K69" i="1" l="1"/>
  <c r="L68" i="1"/>
  <c r="L69" i="1" l="1"/>
  <c r="K70" i="1"/>
  <c r="L70" i="1" l="1"/>
  <c r="K71" i="1"/>
  <c r="L71" i="1" l="1"/>
  <c r="K72" i="1"/>
  <c r="L72" i="1" l="1"/>
  <c r="K73" i="1"/>
  <c r="L73" i="1" l="1"/>
  <c r="K74" i="1"/>
  <c r="L74" i="1" l="1"/>
  <c r="K75" i="1"/>
  <c r="K76" i="1" l="1"/>
  <c r="L75" i="1"/>
  <c r="K77" i="1" l="1"/>
  <c r="L76" i="1"/>
  <c r="L77" i="1" l="1"/>
  <c r="K78" i="1"/>
  <c r="L78" i="1" l="1"/>
  <c r="K79" i="1"/>
  <c r="L79" i="1" l="1"/>
  <c r="K80" i="1"/>
  <c r="L80" i="1" l="1"/>
  <c r="K81" i="1"/>
  <c r="L81" i="1" l="1"/>
  <c r="K82" i="1"/>
  <c r="L82" i="1" l="1"/>
  <c r="K83" i="1"/>
  <c r="L83" i="1" l="1"/>
  <c r="K84" i="1"/>
  <c r="K85" i="1" l="1"/>
  <c r="L84" i="1"/>
  <c r="K86" i="1" l="1"/>
  <c r="L85" i="1"/>
  <c r="K87" i="1" l="1"/>
  <c r="L86" i="1"/>
  <c r="K88" i="1" l="1"/>
  <c r="L87" i="1"/>
  <c r="K89" i="1" l="1"/>
  <c r="L88" i="1"/>
  <c r="L89" i="1" l="1"/>
  <c r="K90" i="1"/>
  <c r="K91" i="1" l="1"/>
  <c r="L90" i="1"/>
  <c r="L91" i="1" l="1"/>
  <c r="K92" i="1"/>
  <c r="L92" i="1" l="1"/>
  <c r="K93" i="1"/>
  <c r="L93" i="1" l="1"/>
  <c r="K94" i="1"/>
  <c r="L94" i="1" l="1"/>
  <c r="K95" i="1"/>
  <c r="K96" i="1" l="1"/>
  <c r="L95" i="1"/>
  <c r="K97" i="1" l="1"/>
  <c r="L96" i="1"/>
  <c r="K98" i="1" l="1"/>
  <c r="L97" i="1"/>
  <c r="L98" i="1" l="1"/>
  <c r="K99" i="1"/>
  <c r="L99" i="1" l="1"/>
  <c r="K100" i="1"/>
  <c r="K101" i="1" l="1"/>
  <c r="L100" i="1"/>
  <c r="K102" i="1" l="1"/>
  <c r="L101" i="1"/>
  <c r="K103" i="1" l="1"/>
  <c r="L102" i="1"/>
  <c r="L103" i="1" l="1"/>
  <c r="K104" i="1"/>
  <c r="L104" i="1" l="1"/>
  <c r="K105" i="1"/>
  <c r="K106" i="1" l="1"/>
  <c r="L105" i="1"/>
  <c r="L106" i="1" l="1"/>
  <c r="K107" i="1"/>
  <c r="L107" i="1" l="1"/>
  <c r="K108" i="1"/>
  <c r="L108" i="1" l="1"/>
  <c r="K109" i="1"/>
  <c r="K110" i="1" l="1"/>
  <c r="L109" i="1"/>
  <c r="L110" i="1" l="1"/>
  <c r="K111" i="1"/>
  <c r="K112" i="1" l="1"/>
  <c r="L111" i="1"/>
  <c r="L112" i="1" l="1"/>
  <c r="K113" i="1"/>
  <c r="K114" i="1" l="1"/>
  <c r="L113" i="1"/>
  <c r="K115" i="1" l="1"/>
  <c r="L114" i="1"/>
  <c r="L115" i="1" l="1"/>
  <c r="K116" i="1"/>
  <c r="K117" i="1" l="1"/>
  <c r="L116" i="1"/>
  <c r="L117" i="1" l="1"/>
  <c r="K118" i="1"/>
  <c r="K119" i="1" l="1"/>
  <c r="L118" i="1"/>
  <c r="K120" i="1" l="1"/>
  <c r="L119" i="1"/>
  <c r="L120" i="1" l="1"/>
  <c r="K121" i="1"/>
  <c r="L121" i="1" l="1"/>
  <c r="K122" i="1"/>
  <c r="L122" i="1" l="1"/>
  <c r="K123" i="1"/>
  <c r="L123" i="1" l="1"/>
  <c r="K124" i="1"/>
  <c r="L124" i="1" l="1"/>
  <c r="K125" i="1"/>
  <c r="L125" i="1" l="1"/>
  <c r="K126" i="1"/>
  <c r="K127" i="1" l="1"/>
  <c r="L126" i="1"/>
  <c r="K128" i="1" l="1"/>
  <c r="L127" i="1"/>
  <c r="L128" i="1" l="1"/>
  <c r="L136" i="1"/>
  <c r="L137" i="1" l="1"/>
  <c r="L138" i="1" l="1"/>
  <c r="L139" i="1" l="1"/>
  <c r="L140" i="1"/>
</calcChain>
</file>

<file path=xl/comments1.xml><?xml version="1.0" encoding="utf-8"?>
<comments xmlns="http://schemas.openxmlformats.org/spreadsheetml/2006/main">
  <authors>
    <author>Jean LEFUR</author>
  </authors>
  <commentList>
    <comment ref="J63" authorId="0" shapeId="0">
      <text>
        <r>
          <rPr>
            <b/>
            <sz val="9"/>
            <color indexed="81"/>
            <rFont val="Tahoma"/>
            <family val="2"/>
          </rPr>
          <t>remboursé par Mbaye à Jules,
reversé directement à Kalidou</t>
        </r>
      </text>
    </comment>
  </commentList>
</comments>
</file>

<file path=xl/sharedStrings.xml><?xml version="1.0" encoding="utf-8"?>
<sst xmlns="http://schemas.openxmlformats.org/spreadsheetml/2006/main" count="563" uniqueCount="264">
  <si>
    <t>EXTRAIT DE COMPTE</t>
  </si>
  <si>
    <t>Code client</t>
  </si>
  <si>
    <t>Nom du client</t>
  </si>
  <si>
    <t>GIE GIE SANAR SOFT</t>
  </si>
  <si>
    <t>Numéro de compte</t>
  </si>
  <si>
    <t>01283-36196348001-96 XOF</t>
  </si>
  <si>
    <t>Libellé du compte</t>
  </si>
  <si>
    <t>GIE SANAR SOFT</t>
  </si>
  <si>
    <t>Code IBAN</t>
  </si>
  <si>
    <t>Date</t>
  </si>
  <si>
    <t>Valeur</t>
  </si>
  <si>
    <t>Libellé de l'opération</t>
  </si>
  <si>
    <t>Débit(XOF)</t>
  </si>
  <si>
    <t>Crédit(XOF)</t>
  </si>
  <si>
    <t>Solde(XOF)</t>
  </si>
  <si>
    <t>BANQUE CENTRALE DES ETAT DE L</t>
  </si>
  <si>
    <t>FACTURATION PERIOD. SERVICES</t>
  </si>
  <si>
    <t>DEMANDE DE CHEQUIER</t>
  </si>
  <si>
    <t>COMPTE EN ATTENTE DE VALIDATIO</t>
  </si>
  <si>
    <t>AGIOS DU 30/09/19 AU 31/12/19</t>
  </si>
  <si>
    <t>VIREMENT RECU DE LA COMPENSE / VIRT. RECU DE REGIE IRD DAKAR</t>
  </si>
  <si>
    <t>VERST.ESP.APPRO/PAPA SOULEYMAN / VERS.ESP.N? 711285</t>
  </si>
  <si>
    <t>Nature/type</t>
  </si>
  <si>
    <t>crédit</t>
  </si>
  <si>
    <t>salaire</t>
  </si>
  <si>
    <t>apport cash JLF ouverture compte</t>
  </si>
  <si>
    <t>Type</t>
  </si>
  <si>
    <t>Vérification 1</t>
  </si>
  <si>
    <t>Jules septembre-décembre 2019</t>
  </si>
  <si>
    <t>frais</t>
  </si>
  <si>
    <t>VIRT INTER AGENCE SUR PLACE</t>
  </si>
  <si>
    <t>Jules janvier 2020</t>
  </si>
  <si>
    <t>Jules février 2020</t>
  </si>
  <si>
    <t>login</t>
  </si>
  <si>
    <t>RETRAIT CHQ DEPL N°   165976</t>
  </si>
  <si>
    <t>RETRAIT CHQ DEPL N°   165977</t>
  </si>
  <si>
    <t>RETRAIT CHQ DEPL N°  165978</t>
  </si>
  <si>
    <t>RETRAIT CHQ DEPL N°  165979</t>
  </si>
  <si>
    <t>RETRAIT CHEQUE No 0165982</t>
  </si>
  <si>
    <t>AGIOS DU 31/03/20 AU 30/06/20</t>
  </si>
  <si>
    <t>FACT. SERVICE K000018</t>
  </si>
  <si>
    <t>RETRAIT CHEQUE No 0165981</t>
  </si>
  <si>
    <t>RETRAIT CHEQUE No 0165980</t>
  </si>
  <si>
    <t>ok jlf le 05/02/2020</t>
  </si>
  <si>
    <t>ok jlf le 21/07/2020</t>
  </si>
  <si>
    <t>n°</t>
  </si>
  <si>
    <t>ok jlf le 06/08/2020</t>
  </si>
  <si>
    <t>VIREMENT RECU DE LA COMPENSE (*)</t>
  </si>
  <si>
    <t>Jules Mars 2020</t>
  </si>
  <si>
    <t>Jules Avril 2020</t>
  </si>
  <si>
    <t>Jules Mai 2020</t>
  </si>
  <si>
    <t>Jules Juin 2020</t>
  </si>
  <si>
    <t>AGIOS DU 30/06/20 AU 30/09/20</t>
  </si>
  <si>
    <t>RETRAIT VISA  3 GAB 119 KEUR MASSAR KEUR MAS</t>
  </si>
  <si>
    <t>RETRAIT CHQ DEPL N° 165983</t>
  </si>
  <si>
    <t xml:space="preserve">FACTURATION PERIOD. SERVICES FACT. SERVICE K000018 </t>
  </si>
  <si>
    <t>RETRAIT VISA 0 GAB 62 THIAROYE DAKAR</t>
  </si>
  <si>
    <t>RETRAIT VISA 4 GAB 62 THIAROYE DAKAR</t>
  </si>
  <si>
    <t>TRANSFERT 01283 TZF00180222 CION TRF. A JEAN LE FUR</t>
  </si>
  <si>
    <t>TRANSFERT 01283 TZF00180222 TRF A JEAN LE FUR EUR 350</t>
  </si>
  <si>
    <t>FACTURATION PERIOD. SERVICES FACT. SERVICE K000018</t>
  </si>
  <si>
    <t>RETRAIT VISA CBAO 8 GAB 62 THIAROYE DAKAR</t>
  </si>
  <si>
    <t>RETRAIT VISA CBAO 1 GAB 62 THIAROYE DAKAR</t>
  </si>
  <si>
    <t>RETRAIT VISA CBAO 6 GAB 62 THIAROYE DAKAR</t>
  </si>
  <si>
    <t>RETRAIT VISA CBAO 7 GAB 62 THIAROYE DAKAR</t>
  </si>
  <si>
    <t>RETRAIT VISA CBAO 5 GAB 62 THIAROYE DAKAR</t>
  </si>
  <si>
    <t>ok jlf le 31/10/2020</t>
  </si>
  <si>
    <t>ok jlf le 10/08/2020</t>
  </si>
  <si>
    <t>RETRAIT VISA CBAO 2 GAB 62 THIAROYE DAKAR</t>
  </si>
  <si>
    <t>RETRAIT VISA CBAO 2 GAB 119 KEUR MASSAR KEUR MAS</t>
  </si>
  <si>
    <t>VIREMENT RECU DE LA COMPENSE / REGIE IRD DAKAR / MOTIF : FACT 21EN010</t>
  </si>
  <si>
    <t>Vérif. 2</t>
  </si>
  <si>
    <t>Jules Juillet 2020</t>
  </si>
  <si>
    <t>Dividendes Moussa</t>
  </si>
  <si>
    <t>Dividendes Adia, Martine, Birahime</t>
  </si>
  <si>
    <t>Jules août 2020 + dividendes</t>
  </si>
  <si>
    <t>Frais banque pour transfert JLF</t>
  </si>
  <si>
    <t>impression demande de visa</t>
  </si>
  <si>
    <t>réservation rendez VSF (visa)</t>
  </si>
  <si>
    <t>Jules septembre 2020</t>
  </si>
  <si>
    <t>Jules octobre 2020</t>
  </si>
  <si>
    <t>Jules novembre 2020</t>
  </si>
  <si>
    <t>Facture CBAO</t>
  </si>
  <si>
    <t>agios CBAO</t>
  </si>
  <si>
    <t>chéquier CBAO</t>
  </si>
  <si>
    <t>Connexion internet Martine</t>
  </si>
  <si>
    <t xml:space="preserve">Connexion internet Adia </t>
  </si>
  <si>
    <t>remboursement Jean (missions UGB)</t>
  </si>
  <si>
    <t>Mastercard pour mission France (logement)</t>
  </si>
  <si>
    <t>mastercard pour mission France (logement)</t>
  </si>
  <si>
    <t>Prestation Debug IRD</t>
  </si>
  <si>
    <t>Prestation AQP IRD</t>
  </si>
  <si>
    <t>prestation dépliants IRD</t>
  </si>
  <si>
    <t>frais plénière n°1</t>
  </si>
  <si>
    <t>service CBAO</t>
  </si>
  <si>
    <t>ok jlf le 10/12/2020, ok jlf 19.12.2020</t>
  </si>
  <si>
    <t>Apports per diems Prague JLF &amp; MS</t>
  </si>
  <si>
    <t>AGIOS DU 31/12/20 AU 31/03/21</t>
  </si>
  <si>
    <t>ok jlf le 04/05/2021</t>
  </si>
  <si>
    <t>MS le 08/08/2021 : 1 775 à remettre sur la caisse cause pas possible de retirer 38 225 par GAB</t>
  </si>
  <si>
    <t xml:space="preserve">RETRAIT VISA CBAO </t>
  </si>
  <si>
    <t xml:space="preserve">RETRAIT VISA CBAO </t>
  </si>
  <si>
    <t>VIREMENT RECU DE LA COMPENSE</t>
  </si>
  <si>
    <t>3 GAB 119 KEUR MASSAR KEUR MAS : MOTIF : Complément mission pour la proposition commerciale</t>
  </si>
  <si>
    <t xml:space="preserve">8 GAB 12 COLOBANE DAKAR : MOTIF : Prêt à Moussa pour transport </t>
  </si>
  <si>
    <t>8 GAB 12 COLOBANE DAKAR : MOTIF : Prêt à Mbaye avance stage</t>
  </si>
  <si>
    <t>8 GAB 63 CLAIRE DE LUNE DAKAR : MOTIF : Prêt Moussa Frais prise rendez-vous demande VISA</t>
  </si>
  <si>
    <t>4 GAB 107 CLAIRE DE LUNE 2 DAK : MOTIF : Complément Moussa Frais demande de VISA</t>
  </si>
  <si>
    <t>MS le 08/08/2021 : 1 550 à remettre sur la caisse cause pas possible de retirer 13 450 par GAB</t>
  </si>
  <si>
    <t>GAB CBAO MEDINA</t>
  </si>
  <si>
    <t>prêt Jules</t>
  </si>
  <si>
    <t>31/06/2021</t>
  </si>
  <si>
    <t>FACT. SERVICE DEPLIANT</t>
  </si>
  <si>
    <t>AGIOS</t>
  </si>
  <si>
    <t>FACTURATION PERIOD. SERVICES</t>
  </si>
  <si>
    <t>Moussa ?</t>
  </si>
  <si>
    <t>AGIOS DU 31/03/21 AU 30/06/21</t>
  </si>
  <si>
    <t>Jules juillet 2021</t>
  </si>
  <si>
    <t>AGIOS DU 30/06/21 au 30/09/21</t>
  </si>
  <si>
    <t>Jules septembre 2021</t>
  </si>
  <si>
    <t>prêt Mbaye/Kalidou</t>
  </si>
  <si>
    <t>prêt Moussa</t>
  </si>
  <si>
    <t>plus d'accès à CBAO</t>
  </si>
  <si>
    <t>version papier</t>
  </si>
  <si>
    <t>CDD Jules n°1</t>
  </si>
  <si>
    <t>prestation dépliant</t>
  </si>
  <si>
    <t>prestation AQP</t>
  </si>
  <si>
    <t>prestation debug</t>
  </si>
  <si>
    <t>CDD Jules 1ère tranche</t>
  </si>
  <si>
    <t>Jules juin 2021</t>
  </si>
  <si>
    <t>CDD Jules n°2 tranche 1</t>
  </si>
  <si>
    <t>virtuel</t>
  </si>
  <si>
    <t>VIREMENT RECU DE LA COMPENSE / REGIE IRD DAKAR</t>
  </si>
  <si>
    <t>RETRAIT</t>
  </si>
  <si>
    <t>CDD Jules 2ème tranche 1/2</t>
  </si>
  <si>
    <t>CDD Jules 2ème tranche 2/2</t>
  </si>
  <si>
    <t>Jules août 2021</t>
  </si>
  <si>
    <t>CDD Jules n°2 tranche 2</t>
  </si>
  <si>
    <t>commentaire</t>
  </si>
  <si>
    <t>accès à CBAO restauré, ok JLF&amp;PSN 05/11/21</t>
  </si>
  <si>
    <t>RETRAIT VISA LE 26/11/2021 à 11:11:3</t>
  </si>
  <si>
    <t>Remis à Adia pour transport  Saint-louis / Dakar pour assister à la plénière</t>
  </si>
  <si>
    <t>RETRAIT VISA LE 26/11/2021 à 11:11:1</t>
  </si>
  <si>
    <t>Seconde avance plénière</t>
  </si>
  <si>
    <t>1ère avance déjeuner plénière</t>
  </si>
  <si>
    <t>Impression des dépliants en vue de participer à l'atelier de LARES/UGB</t>
  </si>
  <si>
    <t>VIREMENT RECU DE LA COMPENSE VIRT. RECU DE REGIE IRD DAKAR MOTIF : DP 3 55445</t>
  </si>
  <si>
    <t>RET.VISA LE 25/12/2021 16:12:4</t>
  </si>
  <si>
    <t>FACTURATION PERIOD. SERVICES FACT. SERVICE K0000018</t>
  </si>
  <si>
    <t>AGIOS DU 30/09/21 AU 31/12/21</t>
  </si>
  <si>
    <t>RET.VISA LE 05/02/2022 13:02:2</t>
  </si>
  <si>
    <t>VIREMENT RECU DE LA COMPENSE VIRT. RECU DE REGIE IRD DAKAR MOTIF : DP 3 6358 Fact N 202202</t>
  </si>
  <si>
    <t>RET.VISA LE 06/12/2021 19:12:3</t>
  </si>
  <si>
    <t>Jules novembre 2022</t>
  </si>
  <si>
    <t>Jules décembre 2022</t>
  </si>
  <si>
    <t>Jules janvier 2022</t>
  </si>
  <si>
    <t>AGIOS DU 30/09/21 AU 31/1221</t>
  </si>
  <si>
    <t>DP 3 6358 Fact N 202IRD DAKAR MOTIF : DP 3 6358 Fact N 202202</t>
  </si>
  <si>
    <t>apport cash JLF</t>
  </si>
  <si>
    <t>Retrait GAB BOA</t>
  </si>
  <si>
    <t>Retrait de 115 000 pour remettre l'argent à thewasabi. Retrait effectué à BOA car CBAO en panne</t>
  </si>
  <si>
    <r>
      <t xml:space="preserve">VIRT. RECU DE REGIE IRD DAKAR: </t>
    </r>
    <r>
      <rPr>
        <sz val="10"/>
        <color rgb="FFFF0000"/>
        <rFont val="Georgia"/>
        <family val="1"/>
      </rPr>
      <t>MOTIF</t>
    </r>
    <r>
      <rPr>
        <sz val="10"/>
        <color theme="1"/>
        <rFont val="Georgia"/>
        <family val="1"/>
      </rPr>
      <t xml:space="preserve"> : DP 3 4870 Renouvellement du domaine thewasabi.net</t>
    </r>
  </si>
  <si>
    <r>
      <t xml:space="preserve">2 GAB 119 KEUR MASSAR KEUR MAS : </t>
    </r>
    <r>
      <rPr>
        <sz val="10"/>
        <color rgb="FFFF0000"/>
        <rFont val="Georgia"/>
        <family val="1"/>
      </rPr>
      <t>MOTIF</t>
    </r>
    <r>
      <rPr>
        <sz val="10"/>
        <color theme="1"/>
        <rFont val="Georgia"/>
        <family val="1"/>
      </rPr>
      <t xml:space="preserve"> : Renouvellement du domaine thewasabi.net</t>
    </r>
  </si>
  <si>
    <r>
      <t xml:space="preserve">8 GAB 107 CLAIRE DE LUNE 2 DAK : </t>
    </r>
    <r>
      <rPr>
        <sz val="10"/>
        <color rgb="FFFF0000"/>
        <rFont val="Georgia"/>
        <family val="1"/>
      </rPr>
      <t>MOTIF</t>
    </r>
    <r>
      <rPr>
        <sz val="10"/>
        <color theme="1"/>
        <rFont val="Georgia"/>
        <family val="1"/>
      </rPr>
      <t xml:space="preserve"> : Mission pour la proposition commerciale UGB</t>
    </r>
  </si>
  <si>
    <t>AGIOS DU 31/12/21 AU 31/03/22</t>
  </si>
  <si>
    <t>RET.VISA LE 24/03/2022 11:03:3</t>
  </si>
  <si>
    <t>Le consulat a demandé un reléve des trois derniers mois du compte bancaire de SanarSoft pour complément de dossier de Adia et Jules avant de valider le visa. Les frais étaient de 5850 par relevé. Frais = 5850x6=35100. Le complément a été fait par Jules puisqu'il n'y avait d*que 25.000 dans le compte.</t>
  </si>
  <si>
    <t>ordinateur Jules</t>
  </si>
  <si>
    <t>VIREMENT RECU DE LA COMPENSE VIRT. RECU DE REGIE IRD DAKAR MOTIF : FACT N 21EN010</t>
  </si>
  <si>
    <t>AGIOS DU 31/03/22 AU 30/06/22</t>
  </si>
  <si>
    <t>RET.VISA LE 04/07/2022 11:07:5</t>
  </si>
  <si>
    <t>RET.VISA LE 05/07/2022 21:07:0</t>
  </si>
  <si>
    <t>Frais reléves bancaire complet dossier mission Adia et Jules</t>
  </si>
  <si>
    <t>ok jlf le 29/07/2022</t>
  </si>
  <si>
    <t>Jules février (200kf) et juin (100kf) 2022</t>
  </si>
  <si>
    <t>IRD - Le Fur</t>
  </si>
  <si>
    <t>IRD - Fond amorçage</t>
  </si>
  <si>
    <t>IRD - EcoBio</t>
  </si>
  <si>
    <t>Total général</t>
  </si>
  <si>
    <t>€</t>
  </si>
  <si>
    <t>FCFA</t>
  </si>
  <si>
    <t>Apports per diems Prague</t>
  </si>
  <si>
    <t>IRD - CBGP</t>
  </si>
  <si>
    <t>MLD Le Fur 2018</t>
  </si>
  <si>
    <t>MLD Le Fur 2019</t>
  </si>
  <si>
    <t>MLD Le Fur 2021</t>
  </si>
  <si>
    <t>avion</t>
  </si>
  <si>
    <t>hôtel</t>
  </si>
  <si>
    <t>per diems</t>
  </si>
  <si>
    <t>par personne (€)</t>
  </si>
  <si>
    <t>TOTAL</t>
  </si>
  <si>
    <t>apport cash JLF (facturation code source)</t>
  </si>
  <si>
    <t>Bilan par source</t>
  </si>
  <si>
    <t>copie TCD</t>
  </si>
  <si>
    <t>Mission Sud-Nord 2022</t>
  </si>
  <si>
    <t>Thewasabi (hors CI-SanarSoft)</t>
  </si>
  <si>
    <t>hors compte CBAO</t>
  </si>
  <si>
    <t>x</t>
  </si>
  <si>
    <t>date</t>
  </si>
  <si>
    <t>nature</t>
  </si>
  <si>
    <t>montant FCFA</t>
  </si>
  <si>
    <t>source</t>
  </si>
  <si>
    <t>2 pers. (€)</t>
  </si>
  <si>
    <t>2 pers. (FCFA)</t>
  </si>
  <si>
    <t>NB: Non compris salaire Le Fur</t>
  </si>
  <si>
    <t>Total FCFA</t>
  </si>
  <si>
    <t>mission Adia-Jules</t>
  </si>
  <si>
    <t>2022-Trim 2</t>
  </si>
  <si>
    <t>2022-Trim 1</t>
  </si>
  <si>
    <t>2021-Trim 4</t>
  </si>
  <si>
    <t>2021-Trim 3</t>
  </si>
  <si>
    <t>2021-Trim 2</t>
  </si>
  <si>
    <t>2021-Trim 1</t>
  </si>
  <si>
    <t>2020-Trim 4</t>
  </si>
  <si>
    <t>2020-Trim 3</t>
  </si>
  <si>
    <t>2020-Trim 2</t>
  </si>
  <si>
    <t>2020-Trim 1</t>
  </si>
  <si>
    <t>2019-Trim 4</t>
  </si>
  <si>
    <t>Recette(XOF)</t>
  </si>
  <si>
    <t>RET VISA LE 09 08 2022 21 08 2</t>
  </si>
  <si>
    <t>RET VISA LE 12 08 2022 17 08 0</t>
  </si>
  <si>
    <t>RET VISA LE 17 08 2022 21 08 2</t>
  </si>
  <si>
    <t>RET VISA LE 22 08 2022 21 08 4</t>
  </si>
  <si>
    <t>RET CTMI LE 30 08 2022 00 08 0</t>
  </si>
  <si>
    <t>FACTURATION PERIOD SERVICES FACT SERVICE K000018</t>
  </si>
  <si>
    <t>RET VISA LE 17 09 2022 13 09 5</t>
  </si>
  <si>
    <t>AGIOS DU 30 06 22 AU 30 09 22</t>
  </si>
  <si>
    <t>AGIOS DU 30/06/21 AU 30/09/22</t>
  </si>
  <si>
    <t>ok jlf le 05/10/2022</t>
  </si>
  <si>
    <t>IRD fonds amorçage manuel qualité</t>
  </si>
  <si>
    <t>2022-Trim 3</t>
  </si>
  <si>
    <t>2022-Trim 4</t>
  </si>
  <si>
    <t>Jules Juillet 2022 (100kf)</t>
  </si>
  <si>
    <t>Moussa prêt retard payement prestation juillet (125kf)</t>
  </si>
  <si>
    <t>Jules Août 2022 (100kf)</t>
  </si>
  <si>
    <t>RET CTMI LE 24 10 2022 00 10 0</t>
  </si>
  <si>
    <t>FRAIS CONS SOLDE GAB CONF00949</t>
  </si>
  <si>
    <t>VERS ESP N  711061 MOUSSA SALL</t>
  </si>
  <si>
    <t>FACTURATION PERIOD  SERVICES  FACT  SERVICE K000018</t>
  </si>
  <si>
    <t>Agios du 20.09.2022 au 31.12.2022</t>
  </si>
  <si>
    <t>RET VISA LE 16 01 2023 17 01 0</t>
  </si>
  <si>
    <t>RET VISA LE 27 01 2023 17 01 2</t>
  </si>
  <si>
    <t>FACTURATION PERIOD  SERVICES FACT  SERVICE K000018</t>
  </si>
  <si>
    <t>REGULFRAISPACK</t>
  </si>
  <si>
    <t>?</t>
  </si>
  <si>
    <t>ok jlf le 13/03/2023</t>
  </si>
  <si>
    <t>2023-Trim 1</t>
  </si>
  <si>
    <t>Solde</t>
  </si>
  <si>
    <t>vérification sur Compte</t>
  </si>
  <si>
    <t>AGIOS du 20/09/22 au 31/12/22</t>
  </si>
  <si>
    <t>Ajout JLF pour être compatible avec CBAO - non disponible dans relevés CBAO</t>
  </si>
  <si>
    <t>Retrait Moussa (prêt)</t>
  </si>
  <si>
    <t>Retrait Moussa (prêt) avance de 33,000 FCFA sur 50,000 FCFA</t>
  </si>
  <si>
    <t>Moussa prêt avance prestation (remboursé ligne 128)</t>
  </si>
  <si>
    <t>Moussa prêt retard payement prestation juillet (remboursé ligne 128)</t>
  </si>
  <si>
    <t>Moussa prêt retard payement prestation juillet  (remboursé ligne 128)</t>
  </si>
  <si>
    <t>Retrait Moussa (remboursé ligne 128)</t>
  </si>
  <si>
    <t>remboursements Moussa</t>
  </si>
  <si>
    <t>prestation</t>
  </si>
  <si>
    <t>Thewasabi</t>
  </si>
  <si>
    <t>salaire Jules</t>
  </si>
  <si>
    <t>AGIOS DU 31 12 22 AU 31 03 23</t>
  </si>
  <si>
    <t>ok jlf le 31/05/2023</t>
  </si>
  <si>
    <t>2023-Trim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</si>
</sst>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1"/>
      <name val="Tahoma"/>
      <family val="2"/>
    </font>
    <font>
      <sz val="11"/>
      <color rgb="FF1F497D"/>
      <name val="Calibri"/>
      <family val="2"/>
      <scheme val="minor"/>
    </font>
    <font>
      <sz val="12"/>
      <color theme="1"/>
      <name val="Georgia"/>
      <family val="1"/>
    </font>
    <font>
      <sz val="11"/>
      <color theme="1"/>
      <name val="Georgia"/>
      <family val="1"/>
    </font>
    <font>
      <sz val="10"/>
      <color theme="1"/>
      <name val="Georgia"/>
      <family val="1"/>
    </font>
    <font>
      <sz val="10"/>
      <color rgb="FFFF0000"/>
      <name val="Georgia"/>
      <family val="1"/>
    </font>
    <font>
      <sz val="10"/>
      <color theme="9"/>
      <name val="Georgia"/>
      <family val="1"/>
    </font>
    <font>
      <b/>
      <sz val="10"/>
      <color theme="0"/>
      <name val="Georgia"/>
      <family val="1"/>
    </font>
    <font>
      <sz val="10"/>
      <name val="Georgia"/>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4" tint="-0.499984740745262"/>
        <bgColor theme="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left>
      <right/>
      <top style="thin">
        <color theme="4"/>
      </top>
      <bottom/>
      <diagonal/>
    </border>
    <border>
      <left/>
      <right/>
      <top style="thin">
        <color theme="4"/>
      </top>
      <bottom style="thin">
        <color theme="4"/>
      </bottom>
      <diagonal/>
    </border>
    <border>
      <left/>
      <right/>
      <top style="thin">
        <color theme="4"/>
      </top>
      <bottom/>
      <diagonal/>
    </border>
    <border>
      <left/>
      <right style="thin">
        <color theme="4"/>
      </right>
      <top style="thin">
        <color theme="4"/>
      </top>
      <bottom style="thin">
        <color theme="4"/>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43">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38" fontId="0" fillId="0" borderId="0" xfId="0" applyNumberFormat="1"/>
    <xf numFmtId="0" fontId="19" fillId="0" borderId="0" xfId="0" applyFont="1"/>
    <xf numFmtId="14" fontId="0" fillId="0" borderId="0" xfId="0" applyNumberFormat="1"/>
    <xf numFmtId="165" fontId="0" fillId="0" borderId="0" xfId="1" applyNumberFormat="1" applyFont="1"/>
    <xf numFmtId="0" fontId="0" fillId="0" borderId="0" xfId="0" applyAlignment="1">
      <alignment horizontal="center" vertical="center"/>
    </xf>
    <xf numFmtId="0" fontId="21" fillId="0" borderId="0" xfId="0" applyFont="1"/>
    <xf numFmtId="14" fontId="22" fillId="0" borderId="15" xfId="0" applyNumberFormat="1" applyFont="1" applyBorder="1"/>
    <xf numFmtId="14" fontId="22" fillId="0" borderId="15" xfId="0" applyNumberFormat="1" applyFont="1" applyBorder="1" applyAlignment="1">
      <alignment horizontal="center"/>
    </xf>
    <xf numFmtId="0" fontId="22" fillId="0" borderId="15" xfId="0" applyFont="1" applyBorder="1"/>
    <xf numFmtId="165" fontId="22" fillId="0" borderId="15" xfId="1" applyNumberFormat="1" applyFont="1" applyBorder="1" applyAlignment="1">
      <alignment horizontal="center" vertical="center"/>
    </xf>
    <xf numFmtId="165" fontId="22" fillId="0" borderId="15" xfId="1" applyNumberFormat="1" applyFont="1" applyBorder="1"/>
    <xf numFmtId="0" fontId="22" fillId="33" borderId="12" xfId="0" applyFont="1" applyFill="1" applyBorder="1"/>
    <xf numFmtId="38" fontId="22" fillId="0" borderId="12" xfId="0" applyNumberFormat="1" applyFont="1" applyBorder="1"/>
    <xf numFmtId="165" fontId="22" fillId="0" borderId="12" xfId="0" applyNumberFormat="1" applyFont="1" applyBorder="1"/>
    <xf numFmtId="0" fontId="23" fillId="0" borderId="15" xfId="0" applyFont="1" applyBorder="1"/>
    <xf numFmtId="0" fontId="22" fillId="33" borderId="11" xfId="0" applyFont="1" applyFill="1" applyBorder="1"/>
    <xf numFmtId="0" fontId="22" fillId="0" borderId="15" xfId="0" applyFont="1" applyFill="1" applyBorder="1"/>
    <xf numFmtId="0" fontId="22" fillId="33" borderId="0" xfId="0" applyFont="1" applyFill="1" applyBorder="1"/>
    <xf numFmtId="165" fontId="23" fillId="0" borderId="12" xfId="0" applyNumberFormat="1" applyFont="1" applyBorder="1"/>
    <xf numFmtId="0" fontId="22" fillId="34" borderId="15" xfId="0" applyFont="1" applyFill="1" applyBorder="1"/>
    <xf numFmtId="14" fontId="22" fillId="0" borderId="15" xfId="0" applyNumberFormat="1" applyFont="1" applyBorder="1" applyAlignment="1"/>
    <xf numFmtId="165" fontId="22" fillId="0" borderId="15" xfId="1" applyNumberFormat="1" applyFont="1" applyFill="1" applyBorder="1" applyAlignment="1">
      <alignment horizontal="center" vertical="center"/>
    </xf>
    <xf numFmtId="0" fontId="22" fillId="34" borderId="11" xfId="0" applyFont="1" applyFill="1" applyBorder="1"/>
    <xf numFmtId="14" fontId="22" fillId="0" borderId="0" xfId="0" applyNumberFormat="1" applyFont="1" applyBorder="1" applyAlignment="1">
      <alignment horizontal="center"/>
    </xf>
    <xf numFmtId="0" fontId="20" fillId="0" borderId="14" xfId="0" applyFont="1" applyBorder="1"/>
    <xf numFmtId="0" fontId="22" fillId="0" borderId="14" xfId="0" applyFont="1" applyBorder="1"/>
    <xf numFmtId="0" fontId="22" fillId="0" borderId="13" xfId="0" applyFont="1" applyBorder="1"/>
    <xf numFmtId="0" fontId="22" fillId="0" borderId="0" xfId="0" applyFont="1" applyBorder="1"/>
    <xf numFmtId="0" fontId="25" fillId="35" borderId="10" xfId="0" applyFont="1" applyFill="1" applyBorder="1" applyAlignment="1">
      <alignment horizontal="center" vertical="center"/>
    </xf>
    <xf numFmtId="0" fontId="25" fillId="35" borderId="12" xfId="0" applyFont="1" applyFill="1" applyBorder="1" applyAlignment="1">
      <alignment horizontal="center" vertical="center"/>
    </xf>
    <xf numFmtId="0" fontId="25" fillId="35" borderId="0" xfId="0" applyFont="1" applyFill="1" applyBorder="1" applyAlignment="1">
      <alignment horizontal="center" vertical="center"/>
    </xf>
    <xf numFmtId="0" fontId="0" fillId="0" borderId="0" xfId="0" applyAlignment="1">
      <alignment horizontal="center"/>
    </xf>
    <xf numFmtId="14" fontId="22" fillId="0" borderId="15" xfId="0" applyNumberFormat="1" applyFont="1" applyBorder="1" applyAlignment="1">
      <alignment horizontal="left"/>
    </xf>
    <xf numFmtId="165" fontId="0" fillId="0" borderId="0" xfId="0" applyNumberFormat="1"/>
    <xf numFmtId="0" fontId="0" fillId="0" borderId="0" xfId="0" applyAlignment="1">
      <alignment vertical="center"/>
    </xf>
    <xf numFmtId="14" fontId="22" fillId="0" borderId="15" xfId="0" applyNumberFormat="1" applyFont="1" applyBorder="1" applyAlignment="1">
      <alignment horizontal="center" vertical="center"/>
    </xf>
    <xf numFmtId="0" fontId="22" fillId="0" borderId="15" xfId="0" applyFont="1" applyBorder="1" applyAlignment="1">
      <alignment vertical="center"/>
    </xf>
    <xf numFmtId="165" fontId="22" fillId="0" borderId="15" xfId="1" applyNumberFormat="1" applyFont="1" applyBorder="1" applyAlignment="1">
      <alignment vertical="center"/>
    </xf>
    <xf numFmtId="0" fontId="22" fillId="0" borderId="0" xfId="0" applyFont="1" applyBorder="1" applyAlignment="1">
      <alignment vertical="center"/>
    </xf>
    <xf numFmtId="0" fontId="22" fillId="33" borderId="11" xfId="0" applyFont="1" applyFill="1" applyBorder="1" applyAlignment="1">
      <alignment vertical="center"/>
    </xf>
    <xf numFmtId="38" fontId="25" fillId="35" borderId="12" xfId="0" applyNumberFormat="1" applyFont="1" applyFill="1" applyBorder="1" applyAlignment="1">
      <alignment horizontal="center" vertical="center"/>
    </xf>
    <xf numFmtId="38" fontId="22" fillId="0" borderId="15" xfId="1" applyNumberFormat="1" applyFont="1" applyBorder="1"/>
    <xf numFmtId="38" fontId="23" fillId="0" borderId="15" xfId="1" applyNumberFormat="1" applyFont="1" applyBorder="1"/>
    <xf numFmtId="38" fontId="24" fillId="0" borderId="15" xfId="1" applyNumberFormat="1" applyFont="1" applyBorder="1"/>
    <xf numFmtId="38" fontId="22" fillId="0" borderId="15" xfId="1" applyNumberFormat="1" applyFont="1" applyBorder="1" applyAlignment="1">
      <alignment vertical="center"/>
    </xf>
    <xf numFmtId="0" fontId="0" fillId="0" borderId="0" xfId="0" pivotButton="1"/>
    <xf numFmtId="0" fontId="0" fillId="0" borderId="0" xfId="0" applyAlignment="1">
      <alignment horizontal="left"/>
    </xf>
    <xf numFmtId="0" fontId="16" fillId="0" borderId="16" xfId="0" applyFont="1" applyBorder="1"/>
    <xf numFmtId="165" fontId="16" fillId="0" borderId="16" xfId="1" applyNumberFormat="1" applyFont="1" applyBorder="1"/>
    <xf numFmtId="0" fontId="16" fillId="0" borderId="0" xfId="0" applyFont="1" applyAlignment="1">
      <alignment horizontal="center" vertical="center" wrapText="1"/>
    </xf>
    <xf numFmtId="0" fontId="16" fillId="0" borderId="0" xfId="0" applyFont="1" applyAlignment="1">
      <alignment horizontal="center" vertical="center"/>
    </xf>
    <xf numFmtId="0" fontId="0" fillId="0" borderId="0" xfId="0" applyAlignment="1">
      <alignment horizontal="right"/>
    </xf>
    <xf numFmtId="0" fontId="0" fillId="34" borderId="0" xfId="0" applyFill="1" applyAlignment="1">
      <alignment horizontal="center" wrapText="1"/>
    </xf>
    <xf numFmtId="0" fontId="0" fillId="34" borderId="0" xfId="0" applyFill="1" applyAlignment="1">
      <alignment vertical="center"/>
    </xf>
    <xf numFmtId="0" fontId="0" fillId="0" borderId="17" xfId="0" applyBorder="1"/>
    <xf numFmtId="0" fontId="16" fillId="0" borderId="18" xfId="0" applyFont="1" applyBorder="1"/>
    <xf numFmtId="0" fontId="0" fillId="0" borderId="20" xfId="0" applyBorder="1"/>
    <xf numFmtId="165" fontId="0" fillId="0" borderId="0" xfId="1" applyNumberFormat="1" applyFont="1" applyBorder="1"/>
    <xf numFmtId="165" fontId="0" fillId="0" borderId="21" xfId="0" applyNumberFormat="1" applyBorder="1"/>
    <xf numFmtId="0" fontId="0" fillId="0" borderId="22" xfId="0" applyBorder="1"/>
    <xf numFmtId="165" fontId="0" fillId="0" borderId="23" xfId="1" applyNumberFormat="1" applyFont="1" applyBorder="1"/>
    <xf numFmtId="165" fontId="0" fillId="0" borderId="24" xfId="0" applyNumberFormat="1" applyBorder="1"/>
    <xf numFmtId="14" fontId="22" fillId="34" borderId="15" xfId="0" applyNumberFormat="1" applyFont="1" applyFill="1" applyBorder="1" applyAlignment="1">
      <alignment horizontal="center"/>
    </xf>
    <xf numFmtId="165" fontId="14" fillId="0" borderId="0" xfId="1" applyNumberFormat="1" applyFont="1" applyBorder="1"/>
    <xf numFmtId="165" fontId="26" fillId="0" borderId="12" xfId="0" applyNumberFormat="1" applyFont="1" applyBorder="1"/>
    <xf numFmtId="0" fontId="16" fillId="0" borderId="19" xfId="0" applyFont="1" applyBorder="1" applyAlignment="1">
      <alignment horizontal="center"/>
    </xf>
    <xf numFmtId="0" fontId="0" fillId="0" borderId="0" xfId="0" applyFont="1" applyFill="1" applyBorder="1"/>
    <xf numFmtId="165" fontId="22" fillId="34" borderId="15" xfId="1" applyNumberFormat="1" applyFont="1" applyFill="1" applyBorder="1" applyAlignment="1">
      <alignment horizontal="center" vertical="center"/>
    </xf>
    <xf numFmtId="0" fontId="0" fillId="0" borderId="0" xfId="0" applyAlignment="1">
      <alignment horizontal="center"/>
    </xf>
    <xf numFmtId="38" fontId="0" fillId="0" borderId="0" xfId="0" applyNumberFormat="1" applyBorder="1"/>
    <xf numFmtId="0" fontId="0" fillId="0" borderId="0" xfId="0" applyBorder="1"/>
    <xf numFmtId="0" fontId="22" fillId="0" borderId="25" xfId="0" applyFont="1" applyBorder="1"/>
    <xf numFmtId="0" fontId="0" fillId="34" borderId="0" xfId="0" applyFill="1" applyBorder="1" applyAlignment="1">
      <alignment horizontal="center"/>
    </xf>
    <xf numFmtId="0" fontId="21" fillId="0" borderId="0" xfId="0" applyFont="1" applyBorder="1"/>
  </cellXfs>
  <cellStyles count="43">
    <cellStyle name="20 % - Accent1" xfId="20" builtinId="30" customBuiltin="1"/>
    <cellStyle name="20 % - Accent2" xfId="24" builtinId="34" customBuiltin="1"/>
    <cellStyle name="20 % - Accent3" xfId="28" builtinId="38" customBuiltin="1"/>
    <cellStyle name="20 % - Accent4" xfId="32" builtinId="42" customBuiltin="1"/>
    <cellStyle name="20 % - Accent5" xfId="36" builtinId="46" customBuiltin="1"/>
    <cellStyle name="20 % - Accent6" xfId="40" builtinId="50" customBuiltin="1"/>
    <cellStyle name="40 % - Accent1" xfId="21" builtinId="31" customBuiltin="1"/>
    <cellStyle name="40 % - Accent2" xfId="25" builtinId="35" customBuiltin="1"/>
    <cellStyle name="40 % - Accent3" xfId="29" builtinId="39" customBuiltin="1"/>
    <cellStyle name="40 % - Accent4" xfId="33" builtinId="43" customBuiltin="1"/>
    <cellStyle name="40 % - Accent5" xfId="37" builtinId="47" customBuiltin="1"/>
    <cellStyle name="40 % - Accent6" xfId="41" builtinId="51" customBuiltin="1"/>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5" builtinId="11" customBuiltin="1"/>
    <cellStyle name="Calcul" xfId="12" builtinId="22" customBuiltin="1"/>
    <cellStyle name="Cellule liée" xfId="13" builtinId="24" customBuiltin="1"/>
    <cellStyle name="Entrée" xfId="10" builtinId="20" customBuiltin="1"/>
    <cellStyle name="Insatisfaisant" xfId="8" builtinId="27" customBuiltin="1"/>
    <cellStyle name="Milliers" xfId="1" builtinId="3"/>
    <cellStyle name="Neutre" xfId="9" builtinId="28" customBuiltin="1"/>
    <cellStyle name="Normal" xfId="0" builtinId="0"/>
    <cellStyle name="Note" xfId="16" builtinId="10" customBuiltin="1"/>
    <cellStyle name="Satisfaisant" xfId="7" builtinId="26" customBuiltin="1"/>
    <cellStyle name="Sortie" xfId="11" builtinId="21" customBuiltin="1"/>
    <cellStyle name="Texte explicatif" xfId="17"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8" builtinId="25" customBuiltin="1"/>
    <cellStyle name="Vérification" xfId="14" builtinId="23" customBuiltin="1"/>
  </cellStyles>
  <dxfs count="1">
    <dxf>
      <numFmt numFmtId="165" formatCode="_-* #,##0\ _€_-;\-* #,##0\ _€_-;_-* &quot;-&quot;??\ _€_-;_-@_-"/>
    </dxf>
  </dxfs>
  <tableStyles count="1" defaultTableStyle="TableStyleMedium2" defaultPivotStyle="PivotStyleLight16">
    <tableStyle name="Style de tableau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r-FR"/>
              <a:t>Recette (crédit - débit) trimestrielle du projet CI-SanarSoft (en FCFA)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Indicateurs!$C$2</c:f>
              <c:strCache>
                <c:ptCount val="1"/>
                <c:pt idx="0">
                  <c:v>Crédit(XOF)</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Indicateurs!$B$3:$B$17</c:f>
              <c:strCache>
                <c:ptCount val="15"/>
                <c:pt idx="0">
                  <c:v>2019-Trim 4</c:v>
                </c:pt>
                <c:pt idx="1">
                  <c:v>2020-Trim 1</c:v>
                </c:pt>
                <c:pt idx="2">
                  <c:v>2020-Trim 2</c:v>
                </c:pt>
                <c:pt idx="3">
                  <c:v>2020-Trim 3</c:v>
                </c:pt>
                <c:pt idx="4">
                  <c:v>2020-Trim 4</c:v>
                </c:pt>
                <c:pt idx="5">
                  <c:v>2021-Trim 1</c:v>
                </c:pt>
                <c:pt idx="6">
                  <c:v>2021-Trim 2</c:v>
                </c:pt>
                <c:pt idx="7">
                  <c:v>2021-Trim 3</c:v>
                </c:pt>
                <c:pt idx="8">
                  <c:v>2021-Trim 4</c:v>
                </c:pt>
                <c:pt idx="9">
                  <c:v>2022-Trim 1</c:v>
                </c:pt>
                <c:pt idx="10">
                  <c:v>2022-Trim 2</c:v>
                </c:pt>
                <c:pt idx="11">
                  <c:v>2022-Trim 3</c:v>
                </c:pt>
                <c:pt idx="12">
                  <c:v>2022-Trim 4</c:v>
                </c:pt>
                <c:pt idx="13">
                  <c:v>2023-Trim 1</c:v>
                </c:pt>
                <c:pt idx="14">
                  <c:v>2023-Trim 2</c:v>
                </c:pt>
              </c:strCache>
            </c:strRef>
          </c:cat>
          <c:val>
            <c:numRef>
              <c:f>Indicateurs!$C$3:$C$17</c:f>
              <c:numCache>
                <c:formatCode>_-* #\ ##0\ _€_-;\-* #\ ##0\ _€_-;_-* "-"??\ _€_-;_-@_-</c:formatCode>
                <c:ptCount val="15"/>
                <c:pt idx="0">
                  <c:v>1169415</c:v>
                </c:pt>
                <c:pt idx="3">
                  <c:v>2300000</c:v>
                </c:pt>
                <c:pt idx="4">
                  <c:v>700000</c:v>
                </c:pt>
                <c:pt idx="5">
                  <c:v>38225</c:v>
                </c:pt>
                <c:pt idx="7">
                  <c:v>600000</c:v>
                </c:pt>
                <c:pt idx="8">
                  <c:v>820000</c:v>
                </c:pt>
                <c:pt idx="9">
                  <c:v>114729</c:v>
                </c:pt>
                <c:pt idx="10">
                  <c:v>1150000</c:v>
                </c:pt>
                <c:pt idx="12">
                  <c:v>450000</c:v>
                </c:pt>
                <c:pt idx="13">
                  <c:v>10000</c:v>
                </c:pt>
                <c:pt idx="14">
                  <c:v>0</c:v>
                </c:pt>
              </c:numCache>
            </c:numRef>
          </c:val>
          <c:extLst>
            <c:ext xmlns:c16="http://schemas.microsoft.com/office/drawing/2014/chart" uri="{C3380CC4-5D6E-409C-BE32-E72D297353CC}">
              <c16:uniqueId val="{00000000-68A8-4DD8-AE9D-6B74DD5A2A5D}"/>
            </c:ext>
          </c:extLst>
        </c:ser>
        <c:ser>
          <c:idx val="2"/>
          <c:order val="1"/>
          <c:tx>
            <c:strRef>
              <c:f>Indicateurs!$D$2</c:f>
              <c:strCache>
                <c:ptCount val="1"/>
                <c:pt idx="0">
                  <c:v>Débit(XOF)</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Indicateurs!$B$3:$B$17</c:f>
              <c:strCache>
                <c:ptCount val="15"/>
                <c:pt idx="0">
                  <c:v>2019-Trim 4</c:v>
                </c:pt>
                <c:pt idx="1">
                  <c:v>2020-Trim 1</c:v>
                </c:pt>
                <c:pt idx="2">
                  <c:v>2020-Trim 2</c:v>
                </c:pt>
                <c:pt idx="3">
                  <c:v>2020-Trim 3</c:v>
                </c:pt>
                <c:pt idx="4">
                  <c:v>2020-Trim 4</c:v>
                </c:pt>
                <c:pt idx="5">
                  <c:v>2021-Trim 1</c:v>
                </c:pt>
                <c:pt idx="6">
                  <c:v>2021-Trim 2</c:v>
                </c:pt>
                <c:pt idx="7">
                  <c:v>2021-Trim 3</c:v>
                </c:pt>
                <c:pt idx="8">
                  <c:v>2021-Trim 4</c:v>
                </c:pt>
                <c:pt idx="9">
                  <c:v>2022-Trim 1</c:v>
                </c:pt>
                <c:pt idx="10">
                  <c:v>2022-Trim 2</c:v>
                </c:pt>
                <c:pt idx="11">
                  <c:v>2022-Trim 3</c:v>
                </c:pt>
                <c:pt idx="12">
                  <c:v>2022-Trim 4</c:v>
                </c:pt>
                <c:pt idx="13">
                  <c:v>2023-Trim 1</c:v>
                </c:pt>
                <c:pt idx="14">
                  <c:v>2023-Trim 2</c:v>
                </c:pt>
              </c:strCache>
            </c:strRef>
          </c:cat>
          <c:val>
            <c:numRef>
              <c:f>Indicateurs!$D$3:$D$17</c:f>
              <c:numCache>
                <c:formatCode>_-* #\ ##0\ _€_-;\-* #\ ##0\ _€_-;_-* "-"??\ _€_-;_-@_-</c:formatCode>
                <c:ptCount val="15"/>
                <c:pt idx="0">
                  <c:v>10000</c:v>
                </c:pt>
                <c:pt idx="1">
                  <c:v>697704</c:v>
                </c:pt>
                <c:pt idx="2">
                  <c:v>352090</c:v>
                </c:pt>
                <c:pt idx="3">
                  <c:v>2029354</c:v>
                </c:pt>
                <c:pt idx="4">
                  <c:v>230204</c:v>
                </c:pt>
                <c:pt idx="5">
                  <c:v>30009</c:v>
                </c:pt>
                <c:pt idx="6">
                  <c:v>425009</c:v>
                </c:pt>
                <c:pt idx="7">
                  <c:v>765018</c:v>
                </c:pt>
                <c:pt idx="8">
                  <c:v>840214</c:v>
                </c:pt>
                <c:pt idx="9">
                  <c:v>371373</c:v>
                </c:pt>
                <c:pt idx="10">
                  <c:v>30216</c:v>
                </c:pt>
                <c:pt idx="11">
                  <c:v>1021357</c:v>
                </c:pt>
                <c:pt idx="12">
                  <c:v>83504</c:v>
                </c:pt>
                <c:pt idx="13">
                  <c:v>207280</c:v>
                </c:pt>
                <c:pt idx="14">
                  <c:v>12340</c:v>
                </c:pt>
              </c:numCache>
            </c:numRef>
          </c:val>
          <c:extLst>
            <c:ext xmlns:c16="http://schemas.microsoft.com/office/drawing/2014/chart" uri="{C3380CC4-5D6E-409C-BE32-E72D297353CC}">
              <c16:uniqueId val="{00000001-68A8-4DD8-AE9D-6B74DD5A2A5D}"/>
            </c:ext>
          </c:extLst>
        </c:ser>
        <c:dLbls>
          <c:showLegendKey val="0"/>
          <c:showVal val="0"/>
          <c:showCatName val="0"/>
          <c:showSerName val="0"/>
          <c:showPercent val="0"/>
          <c:showBubbleSize val="0"/>
        </c:dLbls>
        <c:gapWidth val="150"/>
        <c:axId val="405414736"/>
        <c:axId val="405418896"/>
      </c:barChart>
      <c:lineChart>
        <c:grouping val="standard"/>
        <c:varyColors val="0"/>
        <c:ser>
          <c:idx val="1"/>
          <c:order val="2"/>
          <c:tx>
            <c:strRef>
              <c:f>Indicateurs!$E$2</c:f>
              <c:strCache>
                <c:ptCount val="1"/>
                <c:pt idx="0">
                  <c:v>Recette(XOF)</c:v>
                </c:pt>
              </c:strCache>
            </c:strRef>
          </c:tx>
          <c:spPr>
            <a:ln w="34925" cap="rnd">
              <a:solidFill>
                <a:schemeClr val="accent2"/>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Indicateurs!$B$3:$B$17</c:f>
              <c:strCache>
                <c:ptCount val="15"/>
                <c:pt idx="0">
                  <c:v>2019-Trim 4</c:v>
                </c:pt>
                <c:pt idx="1">
                  <c:v>2020-Trim 1</c:v>
                </c:pt>
                <c:pt idx="2">
                  <c:v>2020-Trim 2</c:v>
                </c:pt>
                <c:pt idx="3">
                  <c:v>2020-Trim 3</c:v>
                </c:pt>
                <c:pt idx="4">
                  <c:v>2020-Trim 4</c:v>
                </c:pt>
                <c:pt idx="5">
                  <c:v>2021-Trim 1</c:v>
                </c:pt>
                <c:pt idx="6">
                  <c:v>2021-Trim 2</c:v>
                </c:pt>
                <c:pt idx="7">
                  <c:v>2021-Trim 3</c:v>
                </c:pt>
                <c:pt idx="8">
                  <c:v>2021-Trim 4</c:v>
                </c:pt>
                <c:pt idx="9">
                  <c:v>2022-Trim 1</c:v>
                </c:pt>
                <c:pt idx="10">
                  <c:v>2022-Trim 2</c:v>
                </c:pt>
                <c:pt idx="11">
                  <c:v>2022-Trim 3</c:v>
                </c:pt>
                <c:pt idx="12">
                  <c:v>2022-Trim 4</c:v>
                </c:pt>
                <c:pt idx="13">
                  <c:v>2023-Trim 1</c:v>
                </c:pt>
                <c:pt idx="14">
                  <c:v>2023-Trim 2</c:v>
                </c:pt>
              </c:strCache>
            </c:strRef>
          </c:cat>
          <c:val>
            <c:numRef>
              <c:f>Indicateurs!$E$3:$E$17</c:f>
              <c:numCache>
                <c:formatCode>_-* #\ ##0\ _€_-;\-* #\ ##0\ _€_-;_-* "-"??\ _€_-;_-@_-</c:formatCode>
                <c:ptCount val="15"/>
                <c:pt idx="0">
                  <c:v>1159415</c:v>
                </c:pt>
                <c:pt idx="1">
                  <c:v>-697704</c:v>
                </c:pt>
                <c:pt idx="2">
                  <c:v>-352090</c:v>
                </c:pt>
                <c:pt idx="3">
                  <c:v>270646</c:v>
                </c:pt>
                <c:pt idx="4">
                  <c:v>469796</c:v>
                </c:pt>
                <c:pt idx="5">
                  <c:v>8216</c:v>
                </c:pt>
                <c:pt idx="6">
                  <c:v>-425009</c:v>
                </c:pt>
                <c:pt idx="7">
                  <c:v>-165018</c:v>
                </c:pt>
                <c:pt idx="8">
                  <c:v>-20214</c:v>
                </c:pt>
                <c:pt idx="9">
                  <c:v>-256644</c:v>
                </c:pt>
                <c:pt idx="10">
                  <c:v>1119784</c:v>
                </c:pt>
                <c:pt idx="11">
                  <c:v>-1021357</c:v>
                </c:pt>
                <c:pt idx="12">
                  <c:v>366496</c:v>
                </c:pt>
                <c:pt idx="13">
                  <c:v>-197280</c:v>
                </c:pt>
                <c:pt idx="14">
                  <c:v>-12340</c:v>
                </c:pt>
              </c:numCache>
            </c:numRef>
          </c:val>
          <c:smooth val="0"/>
          <c:extLst>
            <c:ext xmlns:c16="http://schemas.microsoft.com/office/drawing/2014/chart" uri="{C3380CC4-5D6E-409C-BE32-E72D297353CC}">
              <c16:uniqueId val="{00000002-68A8-4DD8-AE9D-6B74DD5A2A5D}"/>
            </c:ext>
          </c:extLst>
        </c:ser>
        <c:dLbls>
          <c:showLegendKey val="0"/>
          <c:showVal val="0"/>
          <c:showCatName val="0"/>
          <c:showSerName val="0"/>
          <c:showPercent val="0"/>
          <c:showBubbleSize val="0"/>
        </c:dLbls>
        <c:marker val="1"/>
        <c:smooth val="0"/>
        <c:axId val="1668182000"/>
        <c:axId val="1668183248"/>
      </c:lineChart>
      <c:catAx>
        <c:axId val="40541473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5418896"/>
        <c:crossesAt val="-3000000"/>
        <c:auto val="1"/>
        <c:lblAlgn val="ctr"/>
        <c:lblOffset val="100"/>
        <c:noMultiLvlLbl val="0"/>
      </c:catAx>
      <c:valAx>
        <c:axId val="405418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solidFill>
                      <a:schemeClr val="accent1"/>
                    </a:solidFill>
                  </a:rPr>
                  <a:t>Crédit</a:t>
                </a:r>
                <a:r>
                  <a:rPr lang="en-US" sz="1200" b="1"/>
                  <a:t> ou </a:t>
                </a:r>
                <a:r>
                  <a:rPr lang="en-US" sz="1200" b="1">
                    <a:solidFill>
                      <a:schemeClr val="accent3"/>
                    </a:solidFill>
                  </a:rPr>
                  <a:t>débit</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0\ _€;[Red]#,##0\ 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5414736"/>
        <c:crosses val="autoZero"/>
        <c:crossBetween val="between"/>
      </c:valAx>
      <c:valAx>
        <c:axId val="1668183248"/>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rgbClr val="C00000"/>
                    </a:solidFill>
                    <a:latin typeface="+mn-lt"/>
                    <a:ea typeface="+mn-ea"/>
                    <a:cs typeface="+mn-cs"/>
                  </a:defRPr>
                </a:pPr>
                <a:r>
                  <a:rPr lang="en-US" sz="1400" b="1">
                    <a:solidFill>
                      <a:srgbClr val="C00000"/>
                    </a:solidFill>
                  </a:rPr>
                  <a:t>Recette</a:t>
                </a:r>
              </a:p>
            </c:rich>
          </c:tx>
          <c:layout/>
          <c:overlay val="0"/>
          <c:spPr>
            <a:noFill/>
            <a:ln>
              <a:noFill/>
            </a:ln>
            <a:effectLst/>
          </c:spPr>
          <c:txPr>
            <a:bodyPr rot="-5400000" spcFirstLastPara="1" vertOverflow="ellipsis" vert="horz" wrap="square" anchor="ctr" anchorCtr="1"/>
            <a:lstStyle/>
            <a:p>
              <a:pPr>
                <a:defRPr sz="1400" b="1" i="0" u="none" strike="noStrike" kern="1200" baseline="0">
                  <a:solidFill>
                    <a:srgbClr val="C00000"/>
                  </a:solidFill>
                  <a:latin typeface="+mn-lt"/>
                  <a:ea typeface="+mn-ea"/>
                  <a:cs typeface="+mn-cs"/>
                </a:defRPr>
              </a:pPr>
              <a:endParaRPr lang="fr-FR"/>
            </a:p>
          </c:tx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668182000"/>
        <c:crosses val="max"/>
        <c:crossBetween val="between"/>
      </c:valAx>
      <c:catAx>
        <c:axId val="1668182000"/>
        <c:scaling>
          <c:orientation val="minMax"/>
        </c:scaling>
        <c:delete val="1"/>
        <c:axPos val="b"/>
        <c:numFmt formatCode="General" sourceLinked="1"/>
        <c:majorTickMark val="none"/>
        <c:minorTickMark val="none"/>
        <c:tickLblPos val="nextTo"/>
        <c:crossAx val="166818324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r-FR"/>
              <a:t>Avoir du projet CI-SanarSoft (en FCFA)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1"/>
          <c:order val="0"/>
          <c:tx>
            <c:strRef>
              <c:f>Indicateurs!$F$2</c:f>
              <c:strCache>
                <c:ptCount val="1"/>
                <c:pt idx="0">
                  <c:v>Solde</c:v>
                </c:pt>
              </c:strCache>
            </c:strRef>
          </c:tx>
          <c:spPr>
            <a:gradFill rotWithShape="1">
              <a:gsLst>
                <a:gs pos="0">
                  <a:schemeClr val="accent4">
                    <a:tint val="77000"/>
                    <a:shade val="51000"/>
                    <a:satMod val="130000"/>
                  </a:schemeClr>
                </a:gs>
                <a:gs pos="80000">
                  <a:schemeClr val="accent4">
                    <a:tint val="77000"/>
                    <a:shade val="93000"/>
                    <a:satMod val="130000"/>
                  </a:schemeClr>
                </a:gs>
                <a:gs pos="100000">
                  <a:schemeClr val="accent4">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Indicateurs!$B$3:$B$17</c:f>
              <c:strCache>
                <c:ptCount val="15"/>
                <c:pt idx="0">
                  <c:v>2019-Trim 4</c:v>
                </c:pt>
                <c:pt idx="1">
                  <c:v>2020-Trim 1</c:v>
                </c:pt>
                <c:pt idx="2">
                  <c:v>2020-Trim 2</c:v>
                </c:pt>
                <c:pt idx="3">
                  <c:v>2020-Trim 3</c:v>
                </c:pt>
                <c:pt idx="4">
                  <c:v>2020-Trim 4</c:v>
                </c:pt>
                <c:pt idx="5">
                  <c:v>2021-Trim 1</c:v>
                </c:pt>
                <c:pt idx="6">
                  <c:v>2021-Trim 2</c:v>
                </c:pt>
                <c:pt idx="7">
                  <c:v>2021-Trim 3</c:v>
                </c:pt>
                <c:pt idx="8">
                  <c:v>2021-Trim 4</c:v>
                </c:pt>
                <c:pt idx="9">
                  <c:v>2022-Trim 1</c:v>
                </c:pt>
                <c:pt idx="10">
                  <c:v>2022-Trim 2</c:v>
                </c:pt>
                <c:pt idx="11">
                  <c:v>2022-Trim 3</c:v>
                </c:pt>
                <c:pt idx="12">
                  <c:v>2022-Trim 4</c:v>
                </c:pt>
                <c:pt idx="13">
                  <c:v>2023-Trim 1</c:v>
                </c:pt>
                <c:pt idx="14">
                  <c:v>2023-Trim 2</c:v>
                </c:pt>
              </c:strCache>
            </c:strRef>
          </c:cat>
          <c:val>
            <c:numRef>
              <c:f>Indicateurs!$F$3:$F$17</c:f>
              <c:numCache>
                <c:formatCode>_-* #\ ##0\ _€_-;\-* #\ ##0\ _€_-;_-* "-"??\ _€_-;_-@_-</c:formatCode>
                <c:ptCount val="15"/>
                <c:pt idx="0">
                  <c:v>1159415</c:v>
                </c:pt>
                <c:pt idx="1">
                  <c:v>461711</c:v>
                </c:pt>
                <c:pt idx="2">
                  <c:v>109621</c:v>
                </c:pt>
                <c:pt idx="3">
                  <c:v>380267</c:v>
                </c:pt>
                <c:pt idx="4">
                  <c:v>850063</c:v>
                </c:pt>
                <c:pt idx="5">
                  <c:v>858279</c:v>
                </c:pt>
                <c:pt idx="6">
                  <c:v>433270</c:v>
                </c:pt>
                <c:pt idx="7">
                  <c:v>268252</c:v>
                </c:pt>
                <c:pt idx="8">
                  <c:v>248038</c:v>
                </c:pt>
                <c:pt idx="9">
                  <c:v>-8606</c:v>
                </c:pt>
                <c:pt idx="10">
                  <c:v>1111178</c:v>
                </c:pt>
                <c:pt idx="11">
                  <c:v>89821</c:v>
                </c:pt>
                <c:pt idx="12">
                  <c:v>456317</c:v>
                </c:pt>
                <c:pt idx="13">
                  <c:v>259037</c:v>
                </c:pt>
                <c:pt idx="14">
                  <c:v>246697</c:v>
                </c:pt>
              </c:numCache>
            </c:numRef>
          </c:val>
          <c:extLst>
            <c:ext xmlns:c16="http://schemas.microsoft.com/office/drawing/2014/chart" uri="{C3380CC4-5D6E-409C-BE32-E72D297353CC}">
              <c16:uniqueId val="{00000002-5D3C-4F20-8A85-71AE58866818}"/>
            </c:ext>
          </c:extLst>
        </c:ser>
        <c:dLbls>
          <c:showLegendKey val="0"/>
          <c:showVal val="0"/>
          <c:showCatName val="0"/>
          <c:showSerName val="0"/>
          <c:showPercent val="0"/>
          <c:showBubbleSize val="0"/>
        </c:dLbls>
        <c:gapWidth val="150"/>
        <c:axId val="405414736"/>
        <c:axId val="405418896"/>
      </c:barChart>
      <c:catAx>
        <c:axId val="40541473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5418896"/>
        <c:crossesAt val="-3000000"/>
        <c:auto val="1"/>
        <c:lblAlgn val="ctr"/>
        <c:lblOffset val="100"/>
        <c:noMultiLvlLbl val="0"/>
      </c:catAx>
      <c:valAx>
        <c:axId val="405418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solidFill>
                      <a:schemeClr val="accent1"/>
                    </a:solidFill>
                  </a:rPr>
                  <a:t>Crédit</a:t>
                </a:r>
                <a:r>
                  <a:rPr lang="en-US" sz="1200" b="1"/>
                  <a:t> ou </a:t>
                </a:r>
                <a:r>
                  <a:rPr lang="en-US" sz="1200" b="1">
                    <a:solidFill>
                      <a:schemeClr val="accent3"/>
                    </a:solidFill>
                  </a:rPr>
                  <a:t>débit</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0\ _€;[Red]#,##0\ 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54147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323850</xdr:colOff>
      <xdr:row>1</xdr:row>
      <xdr:rowOff>95250</xdr:rowOff>
    </xdr:from>
    <xdr:to>
      <xdr:col>16</xdr:col>
      <xdr:colOff>520065</xdr:colOff>
      <xdr:row>24</xdr:row>
      <xdr:rowOff>129540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129540</xdr:colOff>
      <xdr:row>19</xdr:row>
      <xdr:rowOff>22860</xdr:rowOff>
    </xdr:from>
    <xdr:to>
      <xdr:col>8</xdr:col>
      <xdr:colOff>192405</xdr:colOff>
      <xdr:row>42</xdr:row>
      <xdr:rowOff>60960</xdr:rowOff>
    </xdr:to>
    <xdr:graphicFrame macro="">
      <xdr:nvGraphicFramePr>
        <xdr:cNvPr id="3" name="Graphique 2">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ean LEFUR" refreshedDate="44771.502947222223" createdVersion="6" refreshedVersion="6" minRefreshableVersion="3" recordCount="15">
  <cacheSource type="worksheet">
    <worksheetSource ref="A1:E16" sheet="Apports IRD"/>
  </cacheSource>
  <cacheFields count="5">
    <cacheField name="hors compte CBAO" numFmtId="0">
      <sharedItems containsBlank="1"/>
    </cacheField>
    <cacheField name="date" numFmtId="14">
      <sharedItems containsSemiMixedTypes="0" containsNonDate="0" containsDate="1" containsString="0" minDate="2018-10-01T00:00:00" maxDate="2022-07-01T00:00:00"/>
    </cacheField>
    <cacheField name="nature" numFmtId="0">
      <sharedItems/>
    </cacheField>
    <cacheField name="montant FCFA" numFmtId="165">
      <sharedItems containsSemiMixedTypes="0" containsString="0" containsNumber="1" minValue="24800" maxValue="7464790.6600000001"/>
    </cacheField>
    <cacheField name="source" numFmtId="165">
      <sharedItems count="4">
        <s v="IRD - CBGP"/>
        <s v="IRD - Le Fur"/>
        <s v="IRD - Fond amorçage"/>
        <s v="IRD - EcoBi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
  <r>
    <s v="x"/>
    <d v="2018-10-01T00:00:00"/>
    <s v="MLD Le Fur 2018"/>
    <n v="2951806.5"/>
    <x v="0"/>
  </r>
  <r>
    <s v="x"/>
    <d v="2018-12-21T00:00:00"/>
    <s v="CDD Jules n°1"/>
    <n v="394762"/>
    <x v="1"/>
  </r>
  <r>
    <s v="x"/>
    <d v="2019-10-01T00:00:00"/>
    <s v="MLD Le Fur 2019"/>
    <n v="2951806.5"/>
    <x v="0"/>
  </r>
  <r>
    <m/>
    <d v="2019-11-06T00:00:00"/>
    <s v="apport cash JLF ouverture compte"/>
    <n v="24800"/>
    <x v="1"/>
  </r>
  <r>
    <m/>
    <d v="2019-12-04T00:00:00"/>
    <s v="prestation debug"/>
    <n v="765000"/>
    <x v="2"/>
  </r>
  <r>
    <m/>
    <d v="2019-12-12T00:00:00"/>
    <s v="Apports per diems Prague"/>
    <n v="189807.5"/>
    <x v="1"/>
  </r>
  <r>
    <m/>
    <d v="2020-08-10T00:00:00"/>
    <s v="prestation AQP"/>
    <n v="2300000"/>
    <x v="2"/>
  </r>
  <r>
    <m/>
    <d v="2020-12-04T00:00:00"/>
    <s v="prestation dépliant"/>
    <n v="700000"/>
    <x v="2"/>
  </r>
  <r>
    <m/>
    <d v="2021-07-15T00:00:00"/>
    <s v="CDD Jules n°2 tranche 1"/>
    <n v="200000"/>
    <x v="1"/>
  </r>
  <r>
    <m/>
    <d v="2021-08-30T00:00:00"/>
    <s v="CDD Jules n°2 tranche 2"/>
    <n v="400000"/>
    <x v="1"/>
  </r>
  <r>
    <s v="x"/>
    <d v="2021-10-01T00:00:00"/>
    <s v="MLD Le Fur 2021"/>
    <n v="2951806.5"/>
    <x v="0"/>
  </r>
  <r>
    <s v="x"/>
    <d v="2021-11-03T00:00:00"/>
    <s v="ordinateur Jules"/>
    <n v="610000"/>
    <x v="1"/>
  </r>
  <r>
    <m/>
    <d v="2021-12-07T00:00:00"/>
    <s v="apport cash JLF (facturation code source)"/>
    <n v="630000"/>
    <x v="1"/>
  </r>
  <r>
    <s v="x"/>
    <d v="2022-06-01T00:00:00"/>
    <s v="mission sud-nord"/>
    <n v="7464790.6600000001"/>
    <x v="3"/>
  </r>
  <r>
    <m/>
    <d v="2022-06-30T00:00:00"/>
    <s v="prestation AQP"/>
    <n v="115000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4"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source">
  <location ref="A22:B27" firstHeaderRow="1" firstDataRow="1" firstDataCol="1"/>
  <pivotFields count="5">
    <pivotField showAll="0" defaultSubtotal="0"/>
    <pivotField numFmtId="14" showAll="0" defaultSubtotal="0"/>
    <pivotField showAll="0" defaultSubtotal="0"/>
    <pivotField dataField="1" numFmtId="165" showAll="0" defaultSubtotal="0"/>
    <pivotField axis="axisRow" showAll="0" defaultSubtotal="0">
      <items count="4">
        <item x="0"/>
        <item x="3"/>
        <item x="2"/>
        <item x="1"/>
      </items>
    </pivotField>
  </pivotFields>
  <rowFields count="1">
    <field x="4"/>
  </rowFields>
  <rowItems count="5">
    <i>
      <x/>
    </i>
    <i>
      <x v="1"/>
    </i>
    <i>
      <x v="2"/>
    </i>
    <i>
      <x v="3"/>
    </i>
    <i t="grand">
      <x/>
    </i>
  </rowItems>
  <colItems count="1">
    <i/>
  </colItems>
  <dataFields count="1">
    <dataField name="Total FCFA" fld="3"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40"/>
  <sheetViews>
    <sheetView tabSelected="1" topLeftCell="B1" zoomScale="70" zoomScaleNormal="70" workbookViewId="0">
      <pane xSplit="2" ySplit="1" topLeftCell="D123" activePane="bottomRight" state="frozen"/>
      <selection activeCell="B1" sqref="B1"/>
      <selection pane="topRight" activeCell="C1" sqref="C1"/>
      <selection pane="bottomLeft" activeCell="B2" sqref="B2"/>
      <selection pane="bottomRight" activeCell="G141" sqref="G141"/>
    </sheetView>
  </sheetViews>
  <sheetFormatPr baseColWidth="10" defaultRowHeight="14.4" x14ac:dyDescent="0.55000000000000004"/>
  <cols>
    <col min="1" max="1" width="6.5234375" customWidth="1"/>
    <col min="2" max="2" width="4.41796875" customWidth="1"/>
    <col min="3" max="3" width="10.5234375" bestFit="1" customWidth="1"/>
    <col min="4" max="4" width="11.62890625" bestFit="1" customWidth="1"/>
    <col min="5" max="5" width="62.20703125" customWidth="1"/>
    <col min="6" max="6" width="11.20703125" style="5" bestFit="1" customWidth="1"/>
    <col min="7" max="7" width="12.05078125" bestFit="1" customWidth="1"/>
    <col min="8" max="8" width="11.7890625" style="1" bestFit="1" customWidth="1"/>
    <col min="9" max="9" width="29" customWidth="1"/>
    <col min="10" max="10" width="63.3125" customWidth="1"/>
    <col min="11" max="11" width="17" customWidth="1"/>
    <col min="12" max="12" width="19.3125" customWidth="1"/>
    <col min="13" max="13" width="75.1015625" style="6" bestFit="1" customWidth="1"/>
  </cols>
  <sheetData>
    <row r="1" spans="1:13" ht="37.5" customHeight="1" x14ac:dyDescent="0.55000000000000004">
      <c r="A1" t="s">
        <v>45</v>
      </c>
      <c r="B1">
        <v>0</v>
      </c>
      <c r="C1" s="29" t="s">
        <v>9</v>
      </c>
      <c r="D1" s="30" t="s">
        <v>10</v>
      </c>
      <c r="E1" s="30" t="s">
        <v>11</v>
      </c>
      <c r="F1" s="30" t="s">
        <v>12</v>
      </c>
      <c r="G1" s="30" t="s">
        <v>13</v>
      </c>
      <c r="H1" s="41" t="s">
        <v>14</v>
      </c>
      <c r="I1" s="30" t="s">
        <v>26</v>
      </c>
      <c r="J1" s="30" t="s">
        <v>22</v>
      </c>
      <c r="K1" s="30" t="s">
        <v>27</v>
      </c>
      <c r="L1" s="30" t="s">
        <v>71</v>
      </c>
      <c r="M1" s="31" t="s">
        <v>138</v>
      </c>
    </row>
    <row r="2" spans="1:13" ht="15.3" x14ac:dyDescent="0.55000000000000004">
      <c r="B2">
        <v>1</v>
      </c>
      <c r="C2" s="7">
        <v>43774</v>
      </c>
      <c r="D2" s="8">
        <v>43775</v>
      </c>
      <c r="E2" s="9" t="s">
        <v>21</v>
      </c>
      <c r="F2" s="10"/>
      <c r="G2" s="11">
        <v>24800</v>
      </c>
      <c r="H2" s="42">
        <v>24800</v>
      </c>
      <c r="I2" s="9" t="s">
        <v>23</v>
      </c>
      <c r="J2" s="12" t="s">
        <v>25</v>
      </c>
      <c r="K2" s="13">
        <v>24800</v>
      </c>
      <c r="L2" s="14" t="b">
        <f>+K2=H2</f>
        <v>1</v>
      </c>
      <c r="M2" s="25"/>
    </row>
    <row r="3" spans="1:13" ht="15.3" x14ac:dyDescent="0.55000000000000004">
      <c r="B3">
        <v>2</v>
      </c>
      <c r="C3" s="7">
        <v>43802</v>
      </c>
      <c r="D3" s="8">
        <v>43803</v>
      </c>
      <c r="E3" s="9" t="s">
        <v>20</v>
      </c>
      <c r="F3" s="10"/>
      <c r="G3" s="11">
        <v>765000</v>
      </c>
      <c r="H3" s="42">
        <v>789800</v>
      </c>
      <c r="I3" s="9" t="s">
        <v>258</v>
      </c>
      <c r="J3" s="12" t="s">
        <v>90</v>
      </c>
      <c r="K3" s="13">
        <f>+K2+G3-F3</f>
        <v>789800</v>
      </c>
      <c r="L3" s="14" t="b">
        <f>+K3=H3</f>
        <v>1</v>
      </c>
      <c r="M3" s="25"/>
    </row>
    <row r="4" spans="1:13" ht="15.3" x14ac:dyDescent="0.55000000000000004">
      <c r="B4">
        <v>3</v>
      </c>
      <c r="C4" s="7">
        <v>43810</v>
      </c>
      <c r="D4" s="8">
        <v>43811</v>
      </c>
      <c r="E4" s="9" t="s">
        <v>15</v>
      </c>
      <c r="F4" s="10"/>
      <c r="G4" s="11">
        <v>379615</v>
      </c>
      <c r="H4" s="42">
        <v>1169415</v>
      </c>
      <c r="I4" s="9" t="s">
        <v>23</v>
      </c>
      <c r="J4" s="12" t="s">
        <v>96</v>
      </c>
      <c r="K4" s="13">
        <f>+K3+G4-F4</f>
        <v>1169415</v>
      </c>
      <c r="L4" s="14" t="b">
        <f>+K4=H4</f>
        <v>1</v>
      </c>
      <c r="M4" s="25"/>
    </row>
    <row r="5" spans="1:13" ht="15.3" x14ac:dyDescent="0.55000000000000004">
      <c r="B5">
        <v>4</v>
      </c>
      <c r="C5" s="7">
        <v>43830</v>
      </c>
      <c r="D5" s="8">
        <v>43830</v>
      </c>
      <c r="E5" s="9" t="s">
        <v>16</v>
      </c>
      <c r="F5" s="10">
        <v>10000</v>
      </c>
      <c r="G5" s="11"/>
      <c r="H5" s="42">
        <v>1159415</v>
      </c>
      <c r="I5" s="9" t="s">
        <v>94</v>
      </c>
      <c r="J5" s="12" t="s">
        <v>82</v>
      </c>
      <c r="K5" s="13">
        <f>+K4+G5-F5</f>
        <v>1159415</v>
      </c>
      <c r="L5" s="14" t="b">
        <f>+K5=H5</f>
        <v>1</v>
      </c>
      <c r="M5" s="25"/>
    </row>
    <row r="6" spans="1:13" ht="15.3" x14ac:dyDescent="0.55000000000000004">
      <c r="A6">
        <v>72</v>
      </c>
      <c r="B6">
        <v>5</v>
      </c>
      <c r="C6" s="7">
        <v>43832</v>
      </c>
      <c r="D6" s="8">
        <v>43830</v>
      </c>
      <c r="E6" s="15" t="s">
        <v>19</v>
      </c>
      <c r="F6" s="10">
        <v>4</v>
      </c>
      <c r="G6" s="11"/>
      <c r="H6" s="42">
        <v>1159411</v>
      </c>
      <c r="I6" s="9" t="s">
        <v>94</v>
      </c>
      <c r="J6" s="12" t="s">
        <v>83</v>
      </c>
      <c r="K6" s="13">
        <f>+K5+G6-F6</f>
        <v>1159411</v>
      </c>
      <c r="L6" s="14" t="b">
        <f>+K6=H6</f>
        <v>1</v>
      </c>
      <c r="M6" s="25"/>
    </row>
    <row r="7" spans="1:13" ht="15.3" x14ac:dyDescent="0.55000000000000004">
      <c r="A7">
        <v>71</v>
      </c>
      <c r="B7">
        <v>6</v>
      </c>
      <c r="C7" s="7">
        <v>43836</v>
      </c>
      <c r="D7" s="8">
        <v>43836</v>
      </c>
      <c r="E7" s="9" t="s">
        <v>18</v>
      </c>
      <c r="F7" s="10">
        <v>400000</v>
      </c>
      <c r="G7" s="11"/>
      <c r="H7" s="42">
        <v>759411</v>
      </c>
      <c r="I7" s="9" t="s">
        <v>260</v>
      </c>
      <c r="J7" s="12" t="s">
        <v>28</v>
      </c>
      <c r="K7" s="13">
        <f>+K6+G7-F7</f>
        <v>759411</v>
      </c>
      <c r="L7" s="14" t="b">
        <f>+K7=H7</f>
        <v>1</v>
      </c>
      <c r="M7" s="25"/>
    </row>
    <row r="8" spans="1:13" ht="15.3" x14ac:dyDescent="0.55000000000000004">
      <c r="A8">
        <v>70</v>
      </c>
      <c r="B8">
        <v>7</v>
      </c>
      <c r="C8" s="7">
        <v>43839</v>
      </c>
      <c r="D8" s="8">
        <v>43838</v>
      </c>
      <c r="E8" s="9" t="s">
        <v>17</v>
      </c>
      <c r="F8" s="10">
        <v>2500</v>
      </c>
      <c r="G8" s="11"/>
      <c r="H8" s="42">
        <v>756911</v>
      </c>
      <c r="I8" s="9" t="s">
        <v>94</v>
      </c>
      <c r="J8" s="12" t="s">
        <v>84</v>
      </c>
      <c r="K8" s="13">
        <f>+K7+G8-F8</f>
        <v>756911</v>
      </c>
      <c r="L8" s="14" t="b">
        <f>+K8=H8</f>
        <v>1</v>
      </c>
      <c r="M8" s="25"/>
    </row>
    <row r="9" spans="1:13" x14ac:dyDescent="0.55000000000000004">
      <c r="B9">
        <v>8</v>
      </c>
      <c r="C9" s="7">
        <v>43861</v>
      </c>
      <c r="D9" s="8">
        <v>43861</v>
      </c>
      <c r="E9" s="9" t="s">
        <v>16</v>
      </c>
      <c r="F9" s="10">
        <v>10000</v>
      </c>
      <c r="G9" s="11"/>
      <c r="H9" s="42">
        <v>746911</v>
      </c>
      <c r="I9" s="9" t="s">
        <v>94</v>
      </c>
      <c r="J9" s="12" t="s">
        <v>82</v>
      </c>
      <c r="K9" s="13">
        <f>+K8+G9-F9</f>
        <v>746911</v>
      </c>
      <c r="L9" s="14" t="b">
        <f>+K9=H9</f>
        <v>1</v>
      </c>
      <c r="M9" s="26" t="s">
        <v>43</v>
      </c>
    </row>
    <row r="10" spans="1:13" x14ac:dyDescent="0.55000000000000004">
      <c r="B10">
        <v>9</v>
      </c>
      <c r="C10" s="7">
        <v>43871</v>
      </c>
      <c r="D10" s="8">
        <v>43868</v>
      </c>
      <c r="E10" s="9" t="s">
        <v>30</v>
      </c>
      <c r="F10" s="10">
        <v>7500</v>
      </c>
      <c r="G10" s="11"/>
      <c r="H10" s="42">
        <v>739411</v>
      </c>
      <c r="I10" s="9" t="s">
        <v>29</v>
      </c>
      <c r="J10" s="12" t="s">
        <v>93</v>
      </c>
      <c r="K10" s="13">
        <f>+K9+G10-F10</f>
        <v>739411</v>
      </c>
      <c r="L10" s="14" t="b">
        <f>+K10=H10</f>
        <v>1</v>
      </c>
      <c r="M10" s="26"/>
    </row>
    <row r="11" spans="1:13" x14ac:dyDescent="0.55000000000000004">
      <c r="A11">
        <v>67</v>
      </c>
      <c r="B11">
        <v>10</v>
      </c>
      <c r="C11" s="7">
        <v>43871</v>
      </c>
      <c r="D11" s="8">
        <v>43868</v>
      </c>
      <c r="E11" s="9" t="s">
        <v>30</v>
      </c>
      <c r="F11" s="10">
        <v>60000</v>
      </c>
      <c r="G11" s="11"/>
      <c r="H11" s="42">
        <v>679411</v>
      </c>
      <c r="I11" s="9" t="s">
        <v>29</v>
      </c>
      <c r="J11" s="12" t="s">
        <v>93</v>
      </c>
      <c r="K11" s="13">
        <f>+K10+G11-F11</f>
        <v>679411</v>
      </c>
      <c r="L11" s="14" t="b">
        <f>+K11=H11</f>
        <v>1</v>
      </c>
      <c r="M11" s="26"/>
    </row>
    <row r="12" spans="1:13" x14ac:dyDescent="0.55000000000000004">
      <c r="A12">
        <v>68</v>
      </c>
      <c r="B12">
        <v>11</v>
      </c>
      <c r="C12" s="7">
        <v>43871</v>
      </c>
      <c r="D12" s="8">
        <v>43868</v>
      </c>
      <c r="E12" s="9" t="s">
        <v>30</v>
      </c>
      <c r="F12" s="10">
        <v>7700</v>
      </c>
      <c r="G12" s="11"/>
      <c r="H12" s="42">
        <v>671711</v>
      </c>
      <c r="I12" s="9" t="s">
        <v>29</v>
      </c>
      <c r="J12" s="12" t="s">
        <v>93</v>
      </c>
      <c r="K12" s="13">
        <f>+K11+G12-F12</f>
        <v>671711</v>
      </c>
      <c r="L12" s="14" t="b">
        <f>+K12=H12</f>
        <v>1</v>
      </c>
      <c r="M12" s="26"/>
    </row>
    <row r="13" spans="1:13" x14ac:dyDescent="0.55000000000000004">
      <c r="A13">
        <v>66</v>
      </c>
      <c r="B13">
        <v>12</v>
      </c>
      <c r="C13" s="7">
        <v>43886</v>
      </c>
      <c r="D13" s="8">
        <v>43885</v>
      </c>
      <c r="E13" s="9" t="s">
        <v>30</v>
      </c>
      <c r="F13" s="10">
        <v>100000</v>
      </c>
      <c r="G13" s="11"/>
      <c r="H13" s="42">
        <v>571711</v>
      </c>
      <c r="I13" s="9" t="s">
        <v>260</v>
      </c>
      <c r="J13" s="12" t="s">
        <v>32</v>
      </c>
      <c r="K13" s="13">
        <f>+K12+G13-F13</f>
        <v>571711</v>
      </c>
      <c r="L13" s="14" t="b">
        <f>+K13=H13</f>
        <v>1</v>
      </c>
      <c r="M13" s="26"/>
    </row>
    <row r="14" spans="1:13" x14ac:dyDescent="0.55000000000000004">
      <c r="B14">
        <v>13</v>
      </c>
      <c r="C14" s="7">
        <v>43889</v>
      </c>
      <c r="D14" s="8">
        <v>43889</v>
      </c>
      <c r="E14" s="9" t="s">
        <v>16</v>
      </c>
      <c r="F14" s="10">
        <v>10000</v>
      </c>
      <c r="G14" s="11"/>
      <c r="H14" s="42">
        <v>561711</v>
      </c>
      <c r="I14" s="9" t="s">
        <v>94</v>
      </c>
      <c r="J14" s="12" t="s">
        <v>82</v>
      </c>
      <c r="K14" s="13">
        <f>+K13+G14-F14</f>
        <v>561711</v>
      </c>
      <c r="L14" s="14" t="b">
        <f>+K14=H14</f>
        <v>1</v>
      </c>
      <c r="M14" s="26"/>
    </row>
    <row r="15" spans="1:13" x14ac:dyDescent="0.55000000000000004">
      <c r="A15">
        <v>65</v>
      </c>
      <c r="B15">
        <v>14</v>
      </c>
      <c r="C15" s="7">
        <v>43899</v>
      </c>
      <c r="D15" s="8">
        <v>43896</v>
      </c>
      <c r="E15" s="9" t="s">
        <v>34</v>
      </c>
      <c r="F15" s="10">
        <v>100000</v>
      </c>
      <c r="G15" s="11"/>
      <c r="H15" s="42">
        <v>461711</v>
      </c>
      <c r="I15" s="9" t="s">
        <v>260</v>
      </c>
      <c r="J15" s="16" t="s">
        <v>31</v>
      </c>
      <c r="K15" s="13">
        <f>+K14+G15-F15</f>
        <v>461711</v>
      </c>
      <c r="L15" s="14" t="b">
        <f>+K15=H15</f>
        <v>1</v>
      </c>
      <c r="M15" s="27"/>
    </row>
    <row r="16" spans="1:13" x14ac:dyDescent="0.55000000000000004">
      <c r="A16">
        <v>61</v>
      </c>
      <c r="B16">
        <v>15</v>
      </c>
      <c r="C16" s="7">
        <v>43941</v>
      </c>
      <c r="D16" s="8">
        <v>43923</v>
      </c>
      <c r="E16" s="9" t="s">
        <v>35</v>
      </c>
      <c r="F16" s="10">
        <v>100000</v>
      </c>
      <c r="G16" s="9"/>
      <c r="H16" s="42">
        <v>361711</v>
      </c>
      <c r="I16" s="9" t="s">
        <v>260</v>
      </c>
      <c r="J16" s="18" t="s">
        <v>48</v>
      </c>
      <c r="K16" s="13">
        <f>+K15+G16-F16</f>
        <v>361711</v>
      </c>
      <c r="L16" s="14" t="b">
        <f>+K16=H16</f>
        <v>1</v>
      </c>
      <c r="M16" s="27"/>
    </row>
    <row r="17" spans="1:13" x14ac:dyDescent="0.55000000000000004">
      <c r="A17">
        <v>62</v>
      </c>
      <c r="B17">
        <v>16</v>
      </c>
      <c r="C17" s="7">
        <v>43941</v>
      </c>
      <c r="D17" s="8">
        <v>43923</v>
      </c>
      <c r="E17" s="9" t="s">
        <v>36</v>
      </c>
      <c r="F17" s="10">
        <v>6000</v>
      </c>
      <c r="G17" s="9"/>
      <c r="H17" s="42">
        <v>355711</v>
      </c>
      <c r="I17" s="17" t="s">
        <v>29</v>
      </c>
      <c r="J17" s="16" t="s">
        <v>86</v>
      </c>
      <c r="K17" s="13">
        <f>+K16+G17-F17</f>
        <v>355711</v>
      </c>
      <c r="L17" s="14" t="b">
        <f>+K17=H17</f>
        <v>1</v>
      </c>
      <c r="M17" s="27"/>
    </row>
    <row r="18" spans="1:13" x14ac:dyDescent="0.55000000000000004">
      <c r="A18">
        <v>63</v>
      </c>
      <c r="B18">
        <v>17</v>
      </c>
      <c r="C18" s="7">
        <v>43941</v>
      </c>
      <c r="D18" s="8">
        <v>43923</v>
      </c>
      <c r="E18" s="9" t="s">
        <v>37</v>
      </c>
      <c r="F18" s="10">
        <v>6000</v>
      </c>
      <c r="G18" s="9"/>
      <c r="H18" s="42">
        <v>349711</v>
      </c>
      <c r="I18" s="17" t="s">
        <v>29</v>
      </c>
      <c r="J18" s="16" t="s">
        <v>85</v>
      </c>
      <c r="K18" s="13">
        <f>+K17+G18-F18</f>
        <v>349711</v>
      </c>
      <c r="L18" s="14" t="b">
        <f>+K18=H18</f>
        <v>1</v>
      </c>
      <c r="M18" s="27"/>
    </row>
    <row r="19" spans="1:13" x14ac:dyDescent="0.55000000000000004">
      <c r="A19">
        <v>64</v>
      </c>
      <c r="B19">
        <v>18</v>
      </c>
      <c r="C19" s="7">
        <v>43941</v>
      </c>
      <c r="D19" s="8">
        <v>43924</v>
      </c>
      <c r="E19" s="9" t="s">
        <v>16</v>
      </c>
      <c r="F19" s="10">
        <v>10000</v>
      </c>
      <c r="G19" s="9"/>
      <c r="H19" s="42">
        <v>339711</v>
      </c>
      <c r="I19" s="9" t="s">
        <v>94</v>
      </c>
      <c r="J19" s="16" t="s">
        <v>82</v>
      </c>
      <c r="K19" s="13">
        <f>+K18+G19-F19</f>
        <v>339711</v>
      </c>
      <c r="L19" s="14" t="b">
        <f>+K19=H19</f>
        <v>1</v>
      </c>
      <c r="M19" s="27"/>
    </row>
    <row r="20" spans="1:13" x14ac:dyDescent="0.55000000000000004">
      <c r="A20">
        <v>60</v>
      </c>
      <c r="B20">
        <v>19</v>
      </c>
      <c r="C20" s="7">
        <v>43942</v>
      </c>
      <c r="D20" s="8">
        <v>43942</v>
      </c>
      <c r="E20" s="15" t="s">
        <v>19</v>
      </c>
      <c r="F20" s="10">
        <v>90</v>
      </c>
      <c r="G20" s="9"/>
      <c r="H20" s="42">
        <v>339621</v>
      </c>
      <c r="I20" s="9" t="s">
        <v>94</v>
      </c>
      <c r="J20" s="16" t="s">
        <v>83</v>
      </c>
      <c r="K20" s="13">
        <f>+K19+G20-F20</f>
        <v>339621</v>
      </c>
      <c r="L20" s="14" t="b">
        <f>+K20=H20</f>
        <v>1</v>
      </c>
      <c r="M20" s="27"/>
    </row>
    <row r="21" spans="1:13" x14ac:dyDescent="0.55000000000000004">
      <c r="A21">
        <v>59</v>
      </c>
      <c r="B21">
        <v>20</v>
      </c>
      <c r="C21" s="7">
        <v>43951</v>
      </c>
      <c r="D21" s="8">
        <v>43951</v>
      </c>
      <c r="E21" s="9" t="s">
        <v>16</v>
      </c>
      <c r="F21" s="10">
        <v>10000</v>
      </c>
      <c r="G21" s="9"/>
      <c r="H21" s="42">
        <v>329621</v>
      </c>
      <c r="I21" s="9" t="s">
        <v>94</v>
      </c>
      <c r="J21" s="16" t="s">
        <v>40</v>
      </c>
      <c r="K21" s="13">
        <f>+K20+G21-F21</f>
        <v>329621</v>
      </c>
      <c r="L21" s="14" t="b">
        <f>+K21=H21</f>
        <v>1</v>
      </c>
      <c r="M21" s="27"/>
    </row>
    <row r="22" spans="1:13" x14ac:dyDescent="0.55000000000000004">
      <c r="A22">
        <v>58</v>
      </c>
      <c r="B22">
        <v>21</v>
      </c>
      <c r="C22" s="7">
        <v>43957</v>
      </c>
      <c r="D22" s="8">
        <v>43956</v>
      </c>
      <c r="E22" s="9" t="s">
        <v>42</v>
      </c>
      <c r="F22" s="10">
        <v>100000</v>
      </c>
      <c r="G22" s="9"/>
      <c r="H22" s="42">
        <v>229621</v>
      </c>
      <c r="I22" s="9" t="s">
        <v>260</v>
      </c>
      <c r="J22" s="16" t="s">
        <v>49</v>
      </c>
      <c r="K22" s="13">
        <f>+K21+G22-F22</f>
        <v>229621</v>
      </c>
      <c r="L22" s="14" t="b">
        <f>+K22=H22</f>
        <v>1</v>
      </c>
      <c r="M22" s="27"/>
    </row>
    <row r="23" spans="1:13" x14ac:dyDescent="0.55000000000000004">
      <c r="A23">
        <v>57</v>
      </c>
      <c r="B23">
        <v>22</v>
      </c>
      <c r="C23" s="7">
        <v>43980</v>
      </c>
      <c r="D23" s="8">
        <v>43980</v>
      </c>
      <c r="E23" s="9" t="s">
        <v>16</v>
      </c>
      <c r="F23" s="10">
        <v>10000</v>
      </c>
      <c r="G23" s="9"/>
      <c r="H23" s="42">
        <v>219621</v>
      </c>
      <c r="I23" s="9" t="s">
        <v>94</v>
      </c>
      <c r="J23" s="16" t="s">
        <v>40</v>
      </c>
      <c r="K23" s="13">
        <f>+K22+G23-F23</f>
        <v>219621</v>
      </c>
      <c r="L23" s="14" t="b">
        <f>+K23=H23</f>
        <v>1</v>
      </c>
      <c r="M23" s="27"/>
    </row>
    <row r="24" spans="1:13" x14ac:dyDescent="0.55000000000000004">
      <c r="A24">
        <v>56</v>
      </c>
      <c r="B24">
        <v>23</v>
      </c>
      <c r="C24" s="7">
        <v>43991</v>
      </c>
      <c r="D24" s="8">
        <v>43990</v>
      </c>
      <c r="E24" s="9" t="s">
        <v>41</v>
      </c>
      <c r="F24" s="10">
        <v>100000</v>
      </c>
      <c r="G24" s="9"/>
      <c r="H24" s="42">
        <v>119621</v>
      </c>
      <c r="I24" s="9" t="s">
        <v>260</v>
      </c>
      <c r="J24" s="16" t="s">
        <v>50</v>
      </c>
      <c r="K24" s="13">
        <f>+K23+G24-F24</f>
        <v>119621</v>
      </c>
      <c r="L24" s="14" t="b">
        <f>+K24=H24</f>
        <v>1</v>
      </c>
      <c r="M24" s="27"/>
    </row>
    <row r="25" spans="1:13" x14ac:dyDescent="0.55000000000000004">
      <c r="A25">
        <v>55</v>
      </c>
      <c r="B25">
        <v>24</v>
      </c>
      <c r="C25" s="7">
        <v>44012</v>
      </c>
      <c r="D25" s="8">
        <v>44012</v>
      </c>
      <c r="E25" s="9" t="s">
        <v>16</v>
      </c>
      <c r="F25" s="10">
        <v>10000</v>
      </c>
      <c r="G25" s="9"/>
      <c r="H25" s="42">
        <v>109621</v>
      </c>
      <c r="I25" s="9" t="s">
        <v>94</v>
      </c>
      <c r="J25" s="16" t="s">
        <v>40</v>
      </c>
      <c r="K25" s="13">
        <f>+K24+G25-F25</f>
        <v>109621</v>
      </c>
      <c r="L25" s="14" t="b">
        <f>+K25=H25</f>
        <v>1</v>
      </c>
      <c r="M25" s="27"/>
    </row>
    <row r="26" spans="1:13" x14ac:dyDescent="0.55000000000000004">
      <c r="A26">
        <v>54</v>
      </c>
      <c r="B26">
        <v>25</v>
      </c>
      <c r="C26" s="7">
        <v>44014</v>
      </c>
      <c r="D26" s="8">
        <v>44012</v>
      </c>
      <c r="E26" s="15" t="s">
        <v>39</v>
      </c>
      <c r="F26" s="10">
        <v>101</v>
      </c>
      <c r="G26" s="9"/>
      <c r="H26" s="42">
        <v>109520</v>
      </c>
      <c r="I26" s="9" t="s">
        <v>94</v>
      </c>
      <c r="J26" s="16" t="s">
        <v>83</v>
      </c>
      <c r="K26" s="13">
        <f>+K25+G26-F26</f>
        <v>109520</v>
      </c>
      <c r="L26" s="14" t="b">
        <f>+K26=H26</f>
        <v>1</v>
      </c>
      <c r="M26" s="27"/>
    </row>
    <row r="27" spans="1:13" x14ac:dyDescent="0.55000000000000004">
      <c r="A27">
        <v>53</v>
      </c>
      <c r="B27">
        <v>26</v>
      </c>
      <c r="C27" s="7">
        <v>44021</v>
      </c>
      <c r="D27" s="8">
        <v>44020</v>
      </c>
      <c r="E27" s="9" t="s">
        <v>38</v>
      </c>
      <c r="F27" s="10">
        <v>100000</v>
      </c>
      <c r="G27" s="9"/>
      <c r="H27" s="42">
        <v>9520</v>
      </c>
      <c r="I27" s="9" t="s">
        <v>260</v>
      </c>
      <c r="J27" s="16" t="s">
        <v>51</v>
      </c>
      <c r="K27" s="13">
        <f>+K26+G27-F27</f>
        <v>9520</v>
      </c>
      <c r="L27" s="14" t="b">
        <f>+K27=H27</f>
        <v>1</v>
      </c>
      <c r="M27" s="27" t="s">
        <v>44</v>
      </c>
    </row>
    <row r="28" spans="1:13" x14ac:dyDescent="0.55000000000000004">
      <c r="A28">
        <v>52</v>
      </c>
      <c r="B28">
        <v>27</v>
      </c>
      <c r="C28" s="7">
        <v>44042</v>
      </c>
      <c r="D28" s="8">
        <v>44042</v>
      </c>
      <c r="E28" s="9" t="s">
        <v>16</v>
      </c>
      <c r="F28" s="10">
        <v>10000</v>
      </c>
      <c r="G28" s="9"/>
      <c r="H28" s="42">
        <v>-480</v>
      </c>
      <c r="I28" s="9" t="s">
        <v>94</v>
      </c>
      <c r="J28" s="16" t="s">
        <v>40</v>
      </c>
      <c r="K28" s="13">
        <f>+K27+G28-F28</f>
        <v>-480</v>
      </c>
      <c r="L28" s="14" t="b">
        <f>+K28=H28</f>
        <v>1</v>
      </c>
      <c r="M28" s="27" t="s">
        <v>46</v>
      </c>
    </row>
    <row r="29" spans="1:13" x14ac:dyDescent="0.55000000000000004">
      <c r="A29">
        <v>51</v>
      </c>
      <c r="B29">
        <v>28</v>
      </c>
      <c r="C29" s="7">
        <v>44053</v>
      </c>
      <c r="D29" s="8">
        <v>44054</v>
      </c>
      <c r="E29" s="9" t="s">
        <v>47</v>
      </c>
      <c r="F29" s="10"/>
      <c r="G29" s="11">
        <v>2300000</v>
      </c>
      <c r="H29" s="42">
        <v>2299520</v>
      </c>
      <c r="I29" s="17" t="s">
        <v>258</v>
      </c>
      <c r="J29" s="16" t="s">
        <v>91</v>
      </c>
      <c r="K29" s="13">
        <f>+K28+G29-F29</f>
        <v>2299520</v>
      </c>
      <c r="L29" s="14" t="b">
        <f>+K29=H29</f>
        <v>1</v>
      </c>
      <c r="M29" s="27" t="s">
        <v>67</v>
      </c>
    </row>
    <row r="30" spans="1:13" x14ac:dyDescent="0.55000000000000004">
      <c r="B30">
        <v>29</v>
      </c>
      <c r="C30" s="7">
        <v>44054</v>
      </c>
      <c r="D30" s="8">
        <v>44053</v>
      </c>
      <c r="E30" s="9" t="s">
        <v>54</v>
      </c>
      <c r="F30" s="10">
        <v>100000</v>
      </c>
      <c r="G30" s="9"/>
      <c r="H30" s="42">
        <v>2199520</v>
      </c>
      <c r="I30" s="9" t="s">
        <v>260</v>
      </c>
      <c r="J30" s="16" t="s">
        <v>72</v>
      </c>
      <c r="K30" s="13">
        <f>+K29+G30-F30</f>
        <v>2199520</v>
      </c>
      <c r="L30" s="14" t="b">
        <f>+K30=H30</f>
        <v>1</v>
      </c>
      <c r="M30" s="27"/>
    </row>
    <row r="31" spans="1:13" x14ac:dyDescent="0.55000000000000004">
      <c r="A31">
        <v>49</v>
      </c>
      <c r="B31">
        <v>30</v>
      </c>
      <c r="C31" s="7">
        <v>44074</v>
      </c>
      <c r="D31" s="8">
        <v>44074</v>
      </c>
      <c r="E31" s="9" t="s">
        <v>53</v>
      </c>
      <c r="F31" s="10">
        <v>100000</v>
      </c>
      <c r="G31" s="9"/>
      <c r="H31" s="42">
        <v>2099520</v>
      </c>
      <c r="I31" s="17" t="s">
        <v>29</v>
      </c>
      <c r="J31" s="16" t="s">
        <v>73</v>
      </c>
      <c r="K31" s="13">
        <f>+K30+G31-F31</f>
        <v>2099520</v>
      </c>
      <c r="L31" s="14" t="b">
        <f>+K31=H31</f>
        <v>1</v>
      </c>
      <c r="M31" s="27"/>
    </row>
    <row r="32" spans="1:13" x14ac:dyDescent="0.55000000000000004">
      <c r="A32">
        <v>50</v>
      </c>
      <c r="B32">
        <v>31</v>
      </c>
      <c r="C32" s="7">
        <v>44074</v>
      </c>
      <c r="D32" s="8">
        <v>44074</v>
      </c>
      <c r="E32" s="9" t="s">
        <v>55</v>
      </c>
      <c r="F32" s="10">
        <v>10000</v>
      </c>
      <c r="G32" s="9"/>
      <c r="H32" s="42">
        <v>2089520</v>
      </c>
      <c r="I32" s="9" t="s">
        <v>94</v>
      </c>
      <c r="J32" s="16" t="s">
        <v>40</v>
      </c>
      <c r="K32" s="13">
        <f>+K31+G32-F32</f>
        <v>2089520</v>
      </c>
      <c r="L32" s="14" t="b">
        <f>+K32=H32</f>
        <v>1</v>
      </c>
      <c r="M32" s="27"/>
    </row>
    <row r="33" spans="1:13" x14ac:dyDescent="0.55000000000000004">
      <c r="A33">
        <v>47</v>
      </c>
      <c r="B33">
        <v>32</v>
      </c>
      <c r="C33" s="7">
        <v>44075</v>
      </c>
      <c r="D33" s="8">
        <v>44075</v>
      </c>
      <c r="E33" s="9" t="s">
        <v>56</v>
      </c>
      <c r="F33" s="10">
        <v>300000</v>
      </c>
      <c r="G33" s="9"/>
      <c r="H33" s="42">
        <v>1789520</v>
      </c>
      <c r="I33" s="17" t="s">
        <v>29</v>
      </c>
      <c r="J33" s="16" t="s">
        <v>74</v>
      </c>
      <c r="K33" s="13">
        <f>+K32+G33-F33</f>
        <v>1789520</v>
      </c>
      <c r="L33" s="14" t="b">
        <f>+K33=H33</f>
        <v>1</v>
      </c>
      <c r="M33" s="27"/>
    </row>
    <row r="34" spans="1:13" x14ac:dyDescent="0.55000000000000004">
      <c r="A34">
        <v>48</v>
      </c>
      <c r="B34">
        <v>33</v>
      </c>
      <c r="C34" s="7">
        <v>44075</v>
      </c>
      <c r="D34" s="8">
        <v>44075</v>
      </c>
      <c r="E34" s="9" t="s">
        <v>57</v>
      </c>
      <c r="F34" s="10">
        <v>200000</v>
      </c>
      <c r="G34" s="9"/>
      <c r="H34" s="42">
        <v>1589520</v>
      </c>
      <c r="I34" s="9" t="s">
        <v>260</v>
      </c>
      <c r="J34" s="16" t="s">
        <v>75</v>
      </c>
      <c r="K34" s="13">
        <f>+K33+G34-F34</f>
        <v>1589520</v>
      </c>
      <c r="L34" s="14" t="b">
        <f>+K34=H34</f>
        <v>1</v>
      </c>
      <c r="M34" s="27"/>
    </row>
    <row r="35" spans="1:13" x14ac:dyDescent="0.55000000000000004">
      <c r="A35">
        <v>45</v>
      </c>
      <c r="B35">
        <v>34</v>
      </c>
      <c r="C35" s="7">
        <v>44083</v>
      </c>
      <c r="D35" s="8">
        <v>44082</v>
      </c>
      <c r="E35" s="9" t="s">
        <v>58</v>
      </c>
      <c r="F35" s="10">
        <v>64668</v>
      </c>
      <c r="G35" s="9"/>
      <c r="H35" s="42">
        <v>1524852</v>
      </c>
      <c r="I35" s="9" t="s">
        <v>94</v>
      </c>
      <c r="J35" s="16" t="s">
        <v>76</v>
      </c>
      <c r="K35" s="13">
        <f>+K34+G35-F35</f>
        <v>1524852</v>
      </c>
      <c r="L35" s="14" t="b">
        <f>+K35=H35</f>
        <v>1</v>
      </c>
      <c r="M35" s="27"/>
    </row>
    <row r="36" spans="1:13" x14ac:dyDescent="0.55000000000000004">
      <c r="A36">
        <v>46</v>
      </c>
      <c r="B36">
        <v>35</v>
      </c>
      <c r="C36" s="7">
        <v>44083</v>
      </c>
      <c r="D36" s="8">
        <v>44082</v>
      </c>
      <c r="E36" s="9" t="s">
        <v>59</v>
      </c>
      <c r="F36" s="10">
        <v>229585</v>
      </c>
      <c r="G36" s="9"/>
      <c r="H36" s="42">
        <v>1295267</v>
      </c>
      <c r="I36" s="17" t="s">
        <v>29</v>
      </c>
      <c r="J36" s="16" t="s">
        <v>87</v>
      </c>
      <c r="K36" s="13">
        <f>+K35+G36-F36</f>
        <v>1295267</v>
      </c>
      <c r="L36" s="14" t="b">
        <f>+K36=H36</f>
        <v>1</v>
      </c>
      <c r="M36" s="27"/>
    </row>
    <row r="37" spans="1:13" x14ac:dyDescent="0.55000000000000004">
      <c r="A37">
        <v>41</v>
      </c>
      <c r="B37">
        <v>36</v>
      </c>
      <c r="C37" s="7">
        <v>44099</v>
      </c>
      <c r="D37" s="8">
        <v>44099</v>
      </c>
      <c r="E37" s="9" t="s">
        <v>63</v>
      </c>
      <c r="F37" s="10">
        <v>300000</v>
      </c>
      <c r="G37" s="9"/>
      <c r="H37" s="42">
        <v>995267</v>
      </c>
      <c r="I37" s="17" t="s">
        <v>29</v>
      </c>
      <c r="J37" s="16" t="s">
        <v>88</v>
      </c>
      <c r="K37" s="13">
        <f>+K36+G37-F37</f>
        <v>995267</v>
      </c>
      <c r="L37" s="14" t="b">
        <f>+K37=H37</f>
        <v>1</v>
      </c>
      <c r="M37" s="27"/>
    </row>
    <row r="38" spans="1:13" x14ac:dyDescent="0.55000000000000004">
      <c r="A38">
        <v>42</v>
      </c>
      <c r="B38">
        <v>37</v>
      </c>
      <c r="C38" s="7">
        <v>44099</v>
      </c>
      <c r="D38" s="8">
        <v>44099</v>
      </c>
      <c r="E38" s="9" t="s">
        <v>64</v>
      </c>
      <c r="F38" s="10">
        <v>55000</v>
      </c>
      <c r="G38" s="9"/>
      <c r="H38" s="42">
        <v>940267</v>
      </c>
      <c r="I38" s="17" t="s">
        <v>29</v>
      </c>
      <c r="J38" s="16" t="s">
        <v>88</v>
      </c>
      <c r="K38" s="13">
        <f>+K37+G38-F38</f>
        <v>940267</v>
      </c>
      <c r="L38" s="14" t="b">
        <f>+K38=H38</f>
        <v>1</v>
      </c>
      <c r="M38" s="27"/>
    </row>
    <row r="39" spans="1:13" x14ac:dyDescent="0.55000000000000004">
      <c r="A39">
        <v>43</v>
      </c>
      <c r="B39">
        <v>38</v>
      </c>
      <c r="C39" s="7">
        <v>44099</v>
      </c>
      <c r="D39" s="8">
        <v>44099</v>
      </c>
      <c r="E39" s="9" t="s">
        <v>65</v>
      </c>
      <c r="F39" s="10">
        <v>5000</v>
      </c>
      <c r="G39" s="9"/>
      <c r="H39" s="42">
        <v>935267</v>
      </c>
      <c r="I39" s="17" t="s">
        <v>29</v>
      </c>
      <c r="J39" s="16" t="s">
        <v>77</v>
      </c>
      <c r="K39" s="13">
        <f>+K38+G39-F39</f>
        <v>935267</v>
      </c>
      <c r="L39" s="14" t="b">
        <f>+K39=H39</f>
        <v>1</v>
      </c>
      <c r="M39" s="27"/>
    </row>
    <row r="40" spans="1:13" x14ac:dyDescent="0.55000000000000004">
      <c r="A40">
        <v>44</v>
      </c>
      <c r="B40">
        <v>39</v>
      </c>
      <c r="C40" s="7">
        <v>44099</v>
      </c>
      <c r="D40" s="8">
        <v>44099</v>
      </c>
      <c r="E40" s="9" t="s">
        <v>64</v>
      </c>
      <c r="F40" s="10">
        <v>20000</v>
      </c>
      <c r="G40" s="9"/>
      <c r="H40" s="42">
        <v>915267</v>
      </c>
      <c r="I40" s="17" t="s">
        <v>29</v>
      </c>
      <c r="J40" s="16" t="s">
        <v>78</v>
      </c>
      <c r="K40" s="13">
        <f>+K39+G40-F40</f>
        <v>915267</v>
      </c>
      <c r="L40" s="14" t="b">
        <f>+K40=H40</f>
        <v>1</v>
      </c>
      <c r="M40" s="27"/>
    </row>
    <row r="41" spans="1:13" x14ac:dyDescent="0.55000000000000004">
      <c r="A41">
        <v>39</v>
      </c>
      <c r="B41">
        <v>40</v>
      </c>
      <c r="C41" s="7">
        <v>44102</v>
      </c>
      <c r="D41" s="8">
        <v>44102</v>
      </c>
      <c r="E41" s="9" t="s">
        <v>62</v>
      </c>
      <c r="F41" s="10">
        <v>100000</v>
      </c>
      <c r="G41" s="9"/>
      <c r="H41" s="42">
        <v>815267</v>
      </c>
      <c r="I41" s="17" t="s">
        <v>29</v>
      </c>
      <c r="J41" s="16" t="s">
        <v>89</v>
      </c>
      <c r="K41" s="13">
        <f>+K40+G41-F41</f>
        <v>815267</v>
      </c>
      <c r="L41" s="14" t="b">
        <f>+K41=H41</f>
        <v>1</v>
      </c>
      <c r="M41" s="27"/>
    </row>
    <row r="42" spans="1:13" x14ac:dyDescent="0.55000000000000004">
      <c r="A42">
        <v>40</v>
      </c>
      <c r="B42">
        <v>41</v>
      </c>
      <c r="C42" s="7">
        <v>44102</v>
      </c>
      <c r="D42" s="8">
        <v>44102</v>
      </c>
      <c r="E42" s="9" t="s">
        <v>63</v>
      </c>
      <c r="F42" s="10">
        <v>300000</v>
      </c>
      <c r="G42" s="9"/>
      <c r="H42" s="42">
        <v>515267</v>
      </c>
      <c r="I42" s="17" t="s">
        <v>29</v>
      </c>
      <c r="J42" s="16" t="s">
        <v>89</v>
      </c>
      <c r="K42" s="13">
        <f>+K41+G42-F42</f>
        <v>515267</v>
      </c>
      <c r="L42" s="14" t="b">
        <f>+K42=H42</f>
        <v>1</v>
      </c>
      <c r="M42" s="27"/>
    </row>
    <row r="43" spans="1:13" x14ac:dyDescent="0.55000000000000004">
      <c r="A43">
        <v>38</v>
      </c>
      <c r="B43">
        <v>42</v>
      </c>
      <c r="C43" s="7">
        <v>44103</v>
      </c>
      <c r="D43" s="8">
        <v>44103</v>
      </c>
      <c r="E43" s="9" t="s">
        <v>62</v>
      </c>
      <c r="F43" s="10">
        <v>25000</v>
      </c>
      <c r="G43" s="9"/>
      <c r="H43" s="42">
        <v>490267</v>
      </c>
      <c r="I43" s="17" t="s">
        <v>29</v>
      </c>
      <c r="J43" s="16" t="s">
        <v>78</v>
      </c>
      <c r="K43" s="13">
        <f>+K42+G43-F43</f>
        <v>490267</v>
      </c>
      <c r="L43" s="14" t="b">
        <f>+K43=H43</f>
        <v>1</v>
      </c>
      <c r="M43" s="27"/>
    </row>
    <row r="44" spans="1:13" x14ac:dyDescent="0.55000000000000004">
      <c r="A44">
        <v>36</v>
      </c>
      <c r="B44">
        <v>43</v>
      </c>
      <c r="C44" s="7">
        <v>44104</v>
      </c>
      <c r="D44" s="8">
        <v>44104</v>
      </c>
      <c r="E44" s="9" t="s">
        <v>61</v>
      </c>
      <c r="F44" s="10">
        <v>100000</v>
      </c>
      <c r="G44" s="9"/>
      <c r="H44" s="42">
        <v>390267</v>
      </c>
      <c r="I44" s="9" t="s">
        <v>260</v>
      </c>
      <c r="J44" s="16" t="s">
        <v>79</v>
      </c>
      <c r="K44" s="13">
        <f>+K43+G44-F44</f>
        <v>390267</v>
      </c>
      <c r="L44" s="14" t="b">
        <f>+K44=H44</f>
        <v>1</v>
      </c>
      <c r="M44" s="27"/>
    </row>
    <row r="45" spans="1:13" x14ac:dyDescent="0.55000000000000004">
      <c r="A45">
        <v>37</v>
      </c>
      <c r="B45">
        <v>44</v>
      </c>
      <c r="C45" s="7">
        <v>44104</v>
      </c>
      <c r="D45" s="8">
        <v>44104</v>
      </c>
      <c r="E45" s="9" t="s">
        <v>60</v>
      </c>
      <c r="F45" s="10">
        <v>10000</v>
      </c>
      <c r="G45" s="9"/>
      <c r="H45" s="42">
        <v>380267</v>
      </c>
      <c r="I45" s="17" t="s">
        <v>94</v>
      </c>
      <c r="J45" s="16" t="s">
        <v>40</v>
      </c>
      <c r="K45" s="13">
        <f>+K44+G45-F45</f>
        <v>380267</v>
      </c>
      <c r="L45" s="14" t="b">
        <f>+K45=H45</f>
        <v>1</v>
      </c>
      <c r="M45" s="27"/>
    </row>
    <row r="46" spans="1:13" x14ac:dyDescent="0.55000000000000004">
      <c r="A46">
        <v>35</v>
      </c>
      <c r="B46">
        <v>45</v>
      </c>
      <c r="C46" s="7">
        <v>44106</v>
      </c>
      <c r="D46" s="8">
        <v>44104</v>
      </c>
      <c r="E46" s="15" t="s">
        <v>52</v>
      </c>
      <c r="F46" s="10">
        <v>204</v>
      </c>
      <c r="G46" s="9"/>
      <c r="H46" s="42">
        <v>380063</v>
      </c>
      <c r="I46" s="17" t="s">
        <v>94</v>
      </c>
      <c r="J46" s="16" t="s">
        <v>83</v>
      </c>
      <c r="K46" s="13">
        <f>+K45+G46-F46</f>
        <v>380063</v>
      </c>
      <c r="L46" s="14" t="b">
        <f>+K46=H46</f>
        <v>1</v>
      </c>
      <c r="M46" s="27"/>
    </row>
    <row r="47" spans="1:13" x14ac:dyDescent="0.55000000000000004">
      <c r="A47">
        <v>34</v>
      </c>
      <c r="B47">
        <v>46</v>
      </c>
      <c r="C47" s="7">
        <v>44133</v>
      </c>
      <c r="D47" s="8">
        <v>44133</v>
      </c>
      <c r="E47" s="9" t="s">
        <v>60</v>
      </c>
      <c r="F47" s="10">
        <v>10000</v>
      </c>
      <c r="G47" s="9"/>
      <c r="H47" s="42">
        <v>370063</v>
      </c>
      <c r="I47" s="17" t="s">
        <v>94</v>
      </c>
      <c r="J47" s="16" t="s">
        <v>40</v>
      </c>
      <c r="K47" s="13">
        <f>+K46+G47-F47</f>
        <v>370063</v>
      </c>
      <c r="L47" s="14" t="b">
        <f>+K47=H47</f>
        <v>1</v>
      </c>
      <c r="M47" s="27" t="s">
        <v>66</v>
      </c>
    </row>
    <row r="48" spans="1:13" x14ac:dyDescent="0.55000000000000004">
      <c r="A48">
        <v>33</v>
      </c>
      <c r="B48">
        <v>47</v>
      </c>
      <c r="C48" s="7">
        <v>44144</v>
      </c>
      <c r="D48" s="8">
        <v>44144</v>
      </c>
      <c r="E48" s="9" t="s">
        <v>68</v>
      </c>
      <c r="F48" s="10">
        <v>100000</v>
      </c>
      <c r="G48" s="9"/>
      <c r="H48" s="42">
        <v>270063</v>
      </c>
      <c r="I48" s="9" t="s">
        <v>260</v>
      </c>
      <c r="J48" s="16" t="s">
        <v>80</v>
      </c>
      <c r="K48" s="13">
        <f>+K47+G48-F48</f>
        <v>270063</v>
      </c>
      <c r="L48" s="14" t="b">
        <f>+K48=H48</f>
        <v>1</v>
      </c>
      <c r="M48" s="27"/>
    </row>
    <row r="49" spans="1:13" x14ac:dyDescent="0.55000000000000004">
      <c r="A49">
        <v>32</v>
      </c>
      <c r="B49">
        <v>48</v>
      </c>
      <c r="C49" s="7">
        <v>44165</v>
      </c>
      <c r="D49" s="8">
        <v>44165</v>
      </c>
      <c r="E49" s="9" t="s">
        <v>16</v>
      </c>
      <c r="F49" s="10">
        <v>10000</v>
      </c>
      <c r="G49" s="9"/>
      <c r="H49" s="42">
        <v>260063</v>
      </c>
      <c r="I49" s="17" t="s">
        <v>94</v>
      </c>
      <c r="J49" s="16" t="s">
        <v>40</v>
      </c>
      <c r="K49" s="13">
        <f>+K48+G49-F49</f>
        <v>260063</v>
      </c>
      <c r="L49" s="14" t="b">
        <f>+K49=H49</f>
        <v>1</v>
      </c>
      <c r="M49" s="27"/>
    </row>
    <row r="50" spans="1:13" x14ac:dyDescent="0.55000000000000004">
      <c r="A50">
        <v>30</v>
      </c>
      <c r="B50">
        <v>49</v>
      </c>
      <c r="C50" s="7">
        <v>44169</v>
      </c>
      <c r="D50" s="8">
        <v>44169</v>
      </c>
      <c r="E50" s="9" t="s">
        <v>69</v>
      </c>
      <c r="F50" s="10">
        <v>100000</v>
      </c>
      <c r="G50" s="11"/>
      <c r="H50" s="42">
        <v>160063</v>
      </c>
      <c r="I50" s="9" t="s">
        <v>260</v>
      </c>
      <c r="J50" s="16" t="s">
        <v>81</v>
      </c>
      <c r="K50" s="13">
        <f>+K49+G50-F50</f>
        <v>160063</v>
      </c>
      <c r="L50" s="14" t="b">
        <f>+K50=H50</f>
        <v>1</v>
      </c>
      <c r="M50" s="27"/>
    </row>
    <row r="51" spans="1:13" x14ac:dyDescent="0.55000000000000004">
      <c r="A51">
        <v>31</v>
      </c>
      <c r="B51">
        <v>50</v>
      </c>
      <c r="C51" s="7">
        <v>44169</v>
      </c>
      <c r="D51" s="8">
        <v>44172</v>
      </c>
      <c r="E51" s="9" t="s">
        <v>70</v>
      </c>
      <c r="F51" s="10"/>
      <c r="G51" s="11">
        <v>700000</v>
      </c>
      <c r="H51" s="42">
        <v>860063</v>
      </c>
      <c r="I51" s="17" t="s">
        <v>258</v>
      </c>
      <c r="J51" s="16" t="s">
        <v>92</v>
      </c>
      <c r="K51" s="13">
        <f>+K50+G51-F51</f>
        <v>860063</v>
      </c>
      <c r="L51" s="14" t="b">
        <f>+K51=H51</f>
        <v>1</v>
      </c>
      <c r="M51" s="27" t="s">
        <v>95</v>
      </c>
    </row>
    <row r="52" spans="1:13" x14ac:dyDescent="0.55000000000000004">
      <c r="A52">
        <v>29</v>
      </c>
      <c r="B52">
        <v>51</v>
      </c>
      <c r="C52" s="7">
        <v>44196</v>
      </c>
      <c r="D52" s="8">
        <v>44196</v>
      </c>
      <c r="E52" s="9" t="s">
        <v>16</v>
      </c>
      <c r="F52" s="10">
        <v>10000</v>
      </c>
      <c r="G52" s="11"/>
      <c r="H52" s="43" t="s">
        <v>123</v>
      </c>
      <c r="I52" s="17" t="s">
        <v>94</v>
      </c>
      <c r="J52" s="16" t="s">
        <v>40</v>
      </c>
      <c r="K52" s="13">
        <f>+K51+G52-F52</f>
        <v>850063</v>
      </c>
      <c r="L52" s="19" t="b">
        <f>+K52=H52</f>
        <v>0</v>
      </c>
      <c r="M52" s="28"/>
    </row>
    <row r="53" spans="1:13" x14ac:dyDescent="0.55000000000000004">
      <c r="A53">
        <v>28</v>
      </c>
      <c r="B53">
        <v>52</v>
      </c>
      <c r="C53" s="7">
        <v>44200</v>
      </c>
      <c r="D53" s="8">
        <v>44200</v>
      </c>
      <c r="E53" s="9" t="s">
        <v>113</v>
      </c>
      <c r="F53" s="10">
        <v>9</v>
      </c>
      <c r="G53" s="11"/>
      <c r="H53" s="43" t="s">
        <v>123</v>
      </c>
      <c r="I53" s="17" t="s">
        <v>94</v>
      </c>
      <c r="J53" s="16" t="s">
        <v>83</v>
      </c>
      <c r="K53" s="13">
        <f>+K52+G53-F53</f>
        <v>850054</v>
      </c>
      <c r="L53" s="19" t="b">
        <f>+K53=H53</f>
        <v>0</v>
      </c>
      <c r="M53" s="28"/>
    </row>
    <row r="54" spans="1:13" x14ac:dyDescent="0.55000000000000004">
      <c r="A54">
        <v>27</v>
      </c>
      <c r="B54">
        <v>53</v>
      </c>
      <c r="C54" s="7">
        <v>44225</v>
      </c>
      <c r="D54" s="8">
        <v>44225</v>
      </c>
      <c r="E54" s="9" t="s">
        <v>16</v>
      </c>
      <c r="F54" s="10">
        <v>10000</v>
      </c>
      <c r="G54" s="11"/>
      <c r="H54" s="43" t="s">
        <v>123</v>
      </c>
      <c r="I54" s="17" t="s">
        <v>94</v>
      </c>
      <c r="J54" s="16" t="s">
        <v>40</v>
      </c>
      <c r="K54" s="13">
        <f>+K53+G54-F54</f>
        <v>840054</v>
      </c>
      <c r="L54" s="19" t="b">
        <f>+K54=H54</f>
        <v>0</v>
      </c>
      <c r="M54" s="28"/>
    </row>
    <row r="55" spans="1:13" x14ac:dyDescent="0.55000000000000004">
      <c r="A55">
        <v>26</v>
      </c>
      <c r="B55">
        <v>54</v>
      </c>
      <c r="C55" s="7">
        <v>44237</v>
      </c>
      <c r="D55" s="8">
        <v>44238</v>
      </c>
      <c r="E55" s="9" t="s">
        <v>102</v>
      </c>
      <c r="F55" s="10"/>
      <c r="G55" s="11">
        <v>38225</v>
      </c>
      <c r="H55" s="42">
        <v>878279</v>
      </c>
      <c r="I55" s="17" t="s">
        <v>259</v>
      </c>
      <c r="J55" s="16" t="s">
        <v>161</v>
      </c>
      <c r="K55" s="13">
        <f>+K54+G55-F55</f>
        <v>878279</v>
      </c>
      <c r="L55" s="14" t="b">
        <f>+K55=H55</f>
        <v>1</v>
      </c>
      <c r="M55" s="28"/>
    </row>
    <row r="56" spans="1:13" x14ac:dyDescent="0.55000000000000004">
      <c r="A56">
        <v>25</v>
      </c>
      <c r="B56">
        <v>55</v>
      </c>
      <c r="C56" s="7">
        <v>44253</v>
      </c>
      <c r="D56" s="8">
        <v>44253</v>
      </c>
      <c r="E56" s="9" t="s">
        <v>16</v>
      </c>
      <c r="F56" s="10">
        <v>10000</v>
      </c>
      <c r="G56" s="11"/>
      <c r="H56" s="42">
        <v>868279</v>
      </c>
      <c r="I56" s="17" t="s">
        <v>94</v>
      </c>
      <c r="J56" s="16" t="s">
        <v>40</v>
      </c>
      <c r="K56" s="13">
        <f>+K55+G56-F56</f>
        <v>868279</v>
      </c>
      <c r="L56" s="14" t="b">
        <f>+K56=H56</f>
        <v>1</v>
      </c>
      <c r="M56" s="28"/>
    </row>
    <row r="57" spans="1:13" x14ac:dyDescent="0.55000000000000004">
      <c r="A57">
        <v>24</v>
      </c>
      <c r="B57">
        <v>56</v>
      </c>
      <c r="C57" s="7">
        <v>44286</v>
      </c>
      <c r="D57" s="8">
        <v>44286</v>
      </c>
      <c r="E57" s="9" t="s">
        <v>16</v>
      </c>
      <c r="F57" s="10">
        <v>10000</v>
      </c>
      <c r="G57" s="11"/>
      <c r="H57" s="42">
        <v>858279</v>
      </c>
      <c r="I57" s="17" t="s">
        <v>94</v>
      </c>
      <c r="J57" s="16" t="s">
        <v>40</v>
      </c>
      <c r="K57" s="13">
        <f>+K56+G57-F57</f>
        <v>858279</v>
      </c>
      <c r="L57" s="14" t="b">
        <f>+K57=H57</f>
        <v>1</v>
      </c>
      <c r="M57" s="28"/>
    </row>
    <row r="58" spans="1:13" x14ac:dyDescent="0.55000000000000004">
      <c r="A58">
        <v>23</v>
      </c>
      <c r="B58">
        <v>57</v>
      </c>
      <c r="C58" s="7">
        <v>44288</v>
      </c>
      <c r="D58" s="8">
        <v>44286</v>
      </c>
      <c r="E58" s="15" t="s">
        <v>97</v>
      </c>
      <c r="F58" s="10">
        <v>9</v>
      </c>
      <c r="G58" s="9"/>
      <c r="H58" s="42">
        <v>858270</v>
      </c>
      <c r="I58" s="17" t="s">
        <v>94</v>
      </c>
      <c r="J58" s="16" t="s">
        <v>83</v>
      </c>
      <c r="K58" s="13">
        <f>+K57+G58-F58</f>
        <v>858270</v>
      </c>
      <c r="L58" s="14" t="b">
        <f>+K58=H58</f>
        <v>1</v>
      </c>
      <c r="M58" s="28"/>
    </row>
    <row r="59" spans="1:13" x14ac:dyDescent="0.55000000000000004">
      <c r="A59">
        <v>22</v>
      </c>
      <c r="B59">
        <v>58</v>
      </c>
      <c r="C59" s="7">
        <v>44298</v>
      </c>
      <c r="D59" s="8">
        <v>44298</v>
      </c>
      <c r="E59" s="9" t="s">
        <v>101</v>
      </c>
      <c r="F59" s="10">
        <v>40000</v>
      </c>
      <c r="G59" s="9"/>
      <c r="H59" s="42">
        <v>818270</v>
      </c>
      <c r="I59" s="17" t="s">
        <v>29</v>
      </c>
      <c r="J59" s="16" t="s">
        <v>162</v>
      </c>
      <c r="K59" s="13">
        <f>+K58+G59-F59</f>
        <v>818270</v>
      </c>
      <c r="L59" s="14" t="b">
        <f>+K59=H59</f>
        <v>1</v>
      </c>
      <c r="M59" s="28" t="s">
        <v>99</v>
      </c>
    </row>
    <row r="60" spans="1:13" x14ac:dyDescent="0.55000000000000004">
      <c r="A60">
        <v>21</v>
      </c>
      <c r="B60">
        <v>59</v>
      </c>
      <c r="C60" s="7">
        <v>44316</v>
      </c>
      <c r="D60" s="8">
        <v>44316</v>
      </c>
      <c r="E60" s="9" t="s">
        <v>16</v>
      </c>
      <c r="F60" s="10">
        <v>10000</v>
      </c>
      <c r="G60" s="9"/>
      <c r="H60" s="42">
        <v>808270</v>
      </c>
      <c r="I60" s="17" t="s">
        <v>94</v>
      </c>
      <c r="J60" s="16" t="s">
        <v>40</v>
      </c>
      <c r="K60" s="13">
        <f>+K59+G60-F60</f>
        <v>808270</v>
      </c>
      <c r="L60" s="14" t="b">
        <f>+K60=H60</f>
        <v>1</v>
      </c>
      <c r="M60" s="28" t="s">
        <v>98</v>
      </c>
    </row>
    <row r="61" spans="1:13" x14ac:dyDescent="0.55000000000000004">
      <c r="A61">
        <v>20</v>
      </c>
      <c r="B61">
        <v>60</v>
      </c>
      <c r="C61" s="7">
        <v>44320</v>
      </c>
      <c r="D61" s="8">
        <v>44320</v>
      </c>
      <c r="E61" s="9" t="s">
        <v>100</v>
      </c>
      <c r="F61" s="10">
        <v>110000</v>
      </c>
      <c r="G61" s="9"/>
      <c r="H61" s="42">
        <v>698270</v>
      </c>
      <c r="I61" s="17" t="s">
        <v>29</v>
      </c>
      <c r="J61" s="16" t="s">
        <v>163</v>
      </c>
      <c r="K61" s="13">
        <f>+K60+G61-F61</f>
        <v>698270</v>
      </c>
      <c r="L61" s="14" t="b">
        <f>+K61=H61</f>
        <v>1</v>
      </c>
      <c r="M61" s="28"/>
    </row>
    <row r="62" spans="1:13" x14ac:dyDescent="0.55000000000000004">
      <c r="A62">
        <v>19</v>
      </c>
      <c r="B62">
        <v>61</v>
      </c>
      <c r="C62" s="7">
        <v>44327</v>
      </c>
      <c r="D62" s="8">
        <v>44327</v>
      </c>
      <c r="E62" s="9" t="s">
        <v>100</v>
      </c>
      <c r="F62" s="10">
        <v>15000</v>
      </c>
      <c r="G62" s="9"/>
      <c r="H62" s="42">
        <v>683270</v>
      </c>
      <c r="I62" s="17" t="s">
        <v>29</v>
      </c>
      <c r="J62" s="16" t="s">
        <v>103</v>
      </c>
      <c r="K62" s="13">
        <f>+K61+G62-F62</f>
        <v>683270</v>
      </c>
      <c r="L62" s="14" t="b">
        <f>+K62=H62</f>
        <v>1</v>
      </c>
      <c r="M62" s="28" t="s">
        <v>108</v>
      </c>
    </row>
    <row r="63" spans="1:13" x14ac:dyDescent="0.55000000000000004">
      <c r="A63">
        <v>18</v>
      </c>
      <c r="B63">
        <v>62</v>
      </c>
      <c r="C63" s="7">
        <v>44334</v>
      </c>
      <c r="D63" s="8">
        <v>44334</v>
      </c>
      <c r="E63" s="9" t="s">
        <v>100</v>
      </c>
      <c r="F63" s="10">
        <v>100000</v>
      </c>
      <c r="G63" s="9"/>
      <c r="H63" s="42">
        <v>583270</v>
      </c>
      <c r="I63" s="20" t="s">
        <v>120</v>
      </c>
      <c r="J63" s="16" t="s">
        <v>105</v>
      </c>
      <c r="K63" s="13">
        <f>+K62+G63-F63</f>
        <v>583270</v>
      </c>
      <c r="L63" s="14" t="b">
        <f>+K63=H63</f>
        <v>1</v>
      </c>
      <c r="M63" s="28"/>
    </row>
    <row r="64" spans="1:13" x14ac:dyDescent="0.55000000000000004">
      <c r="A64">
        <v>17</v>
      </c>
      <c r="B64">
        <v>63</v>
      </c>
      <c r="C64" s="21">
        <v>44335</v>
      </c>
      <c r="D64" s="8">
        <v>44335</v>
      </c>
      <c r="E64" s="9" t="s">
        <v>100</v>
      </c>
      <c r="F64" s="22">
        <v>50000</v>
      </c>
      <c r="G64" s="9"/>
      <c r="H64" s="42">
        <v>533270</v>
      </c>
      <c r="I64" s="20" t="s">
        <v>121</v>
      </c>
      <c r="J64" s="16" t="s">
        <v>104</v>
      </c>
      <c r="K64" s="13">
        <f>+K63+G64-F64</f>
        <v>533270</v>
      </c>
      <c r="L64" s="14" t="b">
        <f>+K64=H64</f>
        <v>1</v>
      </c>
      <c r="M64" s="28"/>
    </row>
    <row r="65" spans="1:13" x14ac:dyDescent="0.55000000000000004">
      <c r="A65">
        <v>16</v>
      </c>
      <c r="B65">
        <v>64</v>
      </c>
      <c r="C65" s="21">
        <v>44341</v>
      </c>
      <c r="D65" s="8">
        <v>44341</v>
      </c>
      <c r="E65" s="9" t="s">
        <v>100</v>
      </c>
      <c r="F65" s="10">
        <v>20000</v>
      </c>
      <c r="G65" s="9"/>
      <c r="H65" s="42">
        <v>513270</v>
      </c>
      <c r="I65" s="20" t="s">
        <v>121</v>
      </c>
      <c r="J65" s="16" t="s">
        <v>106</v>
      </c>
      <c r="K65" s="13">
        <f>+K64+G65-F65</f>
        <v>513270</v>
      </c>
      <c r="L65" s="14" t="b">
        <f>+K65=H65</f>
        <v>1</v>
      </c>
      <c r="M65" s="28"/>
    </row>
    <row r="66" spans="1:13" x14ac:dyDescent="0.55000000000000004">
      <c r="A66">
        <v>15</v>
      </c>
      <c r="B66">
        <v>65</v>
      </c>
      <c r="C66" s="21">
        <v>44347</v>
      </c>
      <c r="D66" s="8">
        <v>44346</v>
      </c>
      <c r="E66" s="9" t="s">
        <v>114</v>
      </c>
      <c r="F66" s="10">
        <v>10000</v>
      </c>
      <c r="G66" s="9"/>
      <c r="H66" s="42">
        <v>503270</v>
      </c>
      <c r="I66" s="17" t="s">
        <v>94</v>
      </c>
      <c r="J66" s="16" t="s">
        <v>40</v>
      </c>
      <c r="K66" s="13">
        <f>+K65+G66-F66</f>
        <v>503270</v>
      </c>
      <c r="L66" s="14" t="b">
        <f>+K66=H66</f>
        <v>1</v>
      </c>
      <c r="M66" s="28"/>
    </row>
    <row r="67" spans="1:13" x14ac:dyDescent="0.55000000000000004">
      <c r="A67">
        <v>14</v>
      </c>
      <c r="B67">
        <v>66</v>
      </c>
      <c r="C67" s="21">
        <v>44348</v>
      </c>
      <c r="D67" s="8">
        <v>44348</v>
      </c>
      <c r="E67" s="9" t="s">
        <v>100</v>
      </c>
      <c r="F67" s="10">
        <v>30000</v>
      </c>
      <c r="G67" s="9"/>
      <c r="H67" s="42">
        <v>473270</v>
      </c>
      <c r="I67" s="17" t="s">
        <v>29</v>
      </c>
      <c r="J67" s="16" t="s">
        <v>107</v>
      </c>
      <c r="K67" s="13">
        <f>+K66+G67-F67</f>
        <v>473270</v>
      </c>
      <c r="L67" s="14" t="b">
        <f>+K67=H67</f>
        <v>1</v>
      </c>
      <c r="M67" s="28"/>
    </row>
    <row r="68" spans="1:13" x14ac:dyDescent="0.55000000000000004">
      <c r="A68">
        <v>13</v>
      </c>
      <c r="B68">
        <v>67</v>
      </c>
      <c r="C68" s="21">
        <v>44361</v>
      </c>
      <c r="D68" s="8">
        <v>44361</v>
      </c>
      <c r="E68" s="9" t="s">
        <v>100</v>
      </c>
      <c r="F68" s="10">
        <v>30000</v>
      </c>
      <c r="G68" s="9"/>
      <c r="H68" s="42">
        <v>443270</v>
      </c>
      <c r="I68" s="20" t="s">
        <v>244</v>
      </c>
      <c r="J68" s="23" t="s">
        <v>115</v>
      </c>
      <c r="K68" s="13">
        <f>+K67+G68-F68</f>
        <v>443270</v>
      </c>
      <c r="L68" s="14" t="b">
        <f>+K68=H68</f>
        <v>1</v>
      </c>
      <c r="M68" s="28"/>
    </row>
    <row r="69" spans="1:13" x14ac:dyDescent="0.55000000000000004">
      <c r="A69">
        <v>12</v>
      </c>
      <c r="B69">
        <v>68</v>
      </c>
      <c r="C69" s="21">
        <v>44377</v>
      </c>
      <c r="D69" s="8" t="s">
        <v>111</v>
      </c>
      <c r="E69" s="9" t="s">
        <v>16</v>
      </c>
      <c r="F69" s="10">
        <v>10000</v>
      </c>
      <c r="G69" s="9"/>
      <c r="H69" s="43" t="s">
        <v>123</v>
      </c>
      <c r="I69" s="17" t="s">
        <v>94</v>
      </c>
      <c r="J69" s="16" t="s">
        <v>40</v>
      </c>
      <c r="K69" s="13">
        <f>+K68+G69-F69</f>
        <v>433270</v>
      </c>
      <c r="L69" s="19" t="b">
        <f>+K69=H69</f>
        <v>0</v>
      </c>
      <c r="M69" s="28" t="s">
        <v>122</v>
      </c>
    </row>
    <row r="70" spans="1:13" x14ac:dyDescent="0.55000000000000004">
      <c r="A70">
        <v>11</v>
      </c>
      <c r="B70">
        <v>69</v>
      </c>
      <c r="C70" s="21">
        <v>44379</v>
      </c>
      <c r="D70" s="8">
        <v>44379</v>
      </c>
      <c r="E70" s="15" t="s">
        <v>116</v>
      </c>
      <c r="F70" s="10">
        <v>18</v>
      </c>
      <c r="G70" s="9"/>
      <c r="H70" s="43" t="s">
        <v>123</v>
      </c>
      <c r="I70" s="17" t="s">
        <v>94</v>
      </c>
      <c r="J70" s="16" t="s">
        <v>83</v>
      </c>
      <c r="K70" s="13">
        <f>+K69+G70-F70</f>
        <v>433252</v>
      </c>
      <c r="L70" s="19" t="b">
        <f>+K70=H70</f>
        <v>0</v>
      </c>
      <c r="M70" s="28"/>
    </row>
    <row r="71" spans="1:13" x14ac:dyDescent="0.55000000000000004">
      <c r="A71">
        <v>10</v>
      </c>
      <c r="B71">
        <v>70</v>
      </c>
      <c r="C71" s="21">
        <v>44389</v>
      </c>
      <c r="D71" s="8">
        <v>44389</v>
      </c>
      <c r="E71" s="9" t="s">
        <v>100</v>
      </c>
      <c r="F71" s="10">
        <v>100000</v>
      </c>
      <c r="G71" s="9"/>
      <c r="H71" s="43" t="s">
        <v>123</v>
      </c>
      <c r="I71" s="20" t="s">
        <v>110</v>
      </c>
      <c r="J71" s="16" t="s">
        <v>109</v>
      </c>
      <c r="K71" s="13">
        <f>+K70+G71-F71</f>
        <v>333252</v>
      </c>
      <c r="L71" s="19" t="b">
        <f>+K71=H71</f>
        <v>0</v>
      </c>
      <c r="M71" s="28"/>
    </row>
    <row r="72" spans="1:13" x14ac:dyDescent="0.55000000000000004">
      <c r="B72">
        <v>71</v>
      </c>
      <c r="C72" s="21">
        <v>44392</v>
      </c>
      <c r="D72" s="8">
        <v>44392</v>
      </c>
      <c r="E72" s="9" t="s">
        <v>132</v>
      </c>
      <c r="F72" s="10"/>
      <c r="G72" s="11">
        <v>200000</v>
      </c>
      <c r="H72" s="44" t="s">
        <v>131</v>
      </c>
      <c r="I72" s="9" t="s">
        <v>260</v>
      </c>
      <c r="J72" s="16" t="s">
        <v>128</v>
      </c>
      <c r="K72" s="13">
        <f>+K71+G72-F72</f>
        <v>533252</v>
      </c>
      <c r="L72" s="19" t="b">
        <f>+K72=H72</f>
        <v>0</v>
      </c>
      <c r="M72" s="28"/>
    </row>
    <row r="73" spans="1:13" x14ac:dyDescent="0.55000000000000004">
      <c r="B73">
        <v>72</v>
      </c>
      <c r="C73" s="21">
        <v>44392</v>
      </c>
      <c r="D73" s="8">
        <v>44392</v>
      </c>
      <c r="E73" s="9" t="s">
        <v>133</v>
      </c>
      <c r="F73" s="10">
        <v>200000</v>
      </c>
      <c r="G73" s="11"/>
      <c r="H73" s="44" t="s">
        <v>131</v>
      </c>
      <c r="I73" s="9" t="s">
        <v>260</v>
      </c>
      <c r="J73" s="16" t="s">
        <v>129</v>
      </c>
      <c r="K73" s="13">
        <f>+K72+G73-F73</f>
        <v>333252</v>
      </c>
      <c r="L73" s="19" t="b">
        <f>+K73=H73</f>
        <v>0</v>
      </c>
      <c r="M73" s="28"/>
    </row>
    <row r="74" spans="1:13" x14ac:dyDescent="0.55000000000000004">
      <c r="A74">
        <v>9</v>
      </c>
      <c r="B74">
        <v>73</v>
      </c>
      <c r="C74" s="21">
        <v>44407</v>
      </c>
      <c r="D74" s="8">
        <v>44408</v>
      </c>
      <c r="E74" s="9" t="s">
        <v>16</v>
      </c>
      <c r="F74" s="10">
        <v>10000</v>
      </c>
      <c r="G74" s="11"/>
      <c r="H74" s="43" t="s">
        <v>123</v>
      </c>
      <c r="I74" s="17" t="s">
        <v>94</v>
      </c>
      <c r="J74" s="16" t="s">
        <v>40</v>
      </c>
      <c r="K74" s="13">
        <f>+K73+G74-F74</f>
        <v>323252</v>
      </c>
      <c r="L74" s="19" t="b">
        <f>+K74=H74</f>
        <v>0</v>
      </c>
      <c r="M74" s="28"/>
    </row>
    <row r="75" spans="1:13" x14ac:dyDescent="0.55000000000000004">
      <c r="A75">
        <v>8</v>
      </c>
      <c r="B75">
        <v>74</v>
      </c>
      <c r="C75" s="21">
        <v>44414</v>
      </c>
      <c r="D75" s="8">
        <v>44417</v>
      </c>
      <c r="E75" s="9" t="s">
        <v>57</v>
      </c>
      <c r="F75" s="10">
        <v>200000</v>
      </c>
      <c r="G75" s="11"/>
      <c r="H75" s="43" t="s">
        <v>123</v>
      </c>
      <c r="I75" s="9" t="s">
        <v>260</v>
      </c>
      <c r="J75" s="16" t="s">
        <v>117</v>
      </c>
      <c r="K75" s="13">
        <f>+K74+G75-F75</f>
        <v>123252</v>
      </c>
      <c r="L75" s="19" t="b">
        <f>+K75=H75</f>
        <v>0</v>
      </c>
      <c r="M75" s="28"/>
    </row>
    <row r="76" spans="1:13" x14ac:dyDescent="0.55000000000000004">
      <c r="A76">
        <v>7</v>
      </c>
      <c r="B76">
        <v>75</v>
      </c>
      <c r="C76" s="21">
        <v>44421</v>
      </c>
      <c r="D76" s="8">
        <v>44421</v>
      </c>
      <c r="E76" s="9" t="s">
        <v>57</v>
      </c>
      <c r="F76" s="10">
        <v>35000</v>
      </c>
      <c r="G76" s="11"/>
      <c r="H76" s="43" t="s">
        <v>123</v>
      </c>
      <c r="I76" s="17" t="s">
        <v>29</v>
      </c>
      <c r="J76" s="16" t="s">
        <v>112</v>
      </c>
      <c r="K76" s="13">
        <f>+K75+G76-F76</f>
        <v>88252</v>
      </c>
      <c r="L76" s="19" t="b">
        <f>+K76=H76</f>
        <v>0</v>
      </c>
      <c r="M76" s="28"/>
    </row>
    <row r="77" spans="1:13" x14ac:dyDescent="0.55000000000000004">
      <c r="B77">
        <v>76</v>
      </c>
      <c r="C77" s="8">
        <v>44438</v>
      </c>
      <c r="D77" s="8">
        <v>44438</v>
      </c>
      <c r="E77" s="9" t="s">
        <v>132</v>
      </c>
      <c r="F77" s="10"/>
      <c r="G77" s="11">
        <v>200000</v>
      </c>
      <c r="H77" s="44" t="s">
        <v>131</v>
      </c>
      <c r="I77" s="9" t="s">
        <v>260</v>
      </c>
      <c r="J77" s="16" t="s">
        <v>134</v>
      </c>
      <c r="K77" s="13">
        <f>+K76+G77-F77</f>
        <v>288252</v>
      </c>
      <c r="L77" s="19" t="b">
        <f>+K77=H77</f>
        <v>0</v>
      </c>
      <c r="M77" s="28"/>
    </row>
    <row r="78" spans="1:13" x14ac:dyDescent="0.55000000000000004">
      <c r="B78">
        <v>77</v>
      </c>
      <c r="C78" s="8">
        <v>44438</v>
      </c>
      <c r="D78" s="8">
        <v>44438</v>
      </c>
      <c r="E78" s="9" t="s">
        <v>133</v>
      </c>
      <c r="F78" s="10">
        <v>200000</v>
      </c>
      <c r="G78" s="9"/>
      <c r="H78" s="44" t="s">
        <v>131</v>
      </c>
      <c r="I78" s="9" t="s">
        <v>260</v>
      </c>
      <c r="J78" s="16" t="s">
        <v>136</v>
      </c>
      <c r="K78" s="13">
        <f>+K77+G78-F78</f>
        <v>88252</v>
      </c>
      <c r="L78" s="19" t="b">
        <f>+K78=H78</f>
        <v>0</v>
      </c>
      <c r="M78" s="28"/>
    </row>
    <row r="79" spans="1:13" x14ac:dyDescent="0.55000000000000004">
      <c r="A79">
        <v>6</v>
      </c>
      <c r="B79">
        <v>78</v>
      </c>
      <c r="C79" s="8">
        <v>44438</v>
      </c>
      <c r="D79" s="8">
        <v>44438</v>
      </c>
      <c r="E79" s="9" t="s">
        <v>132</v>
      </c>
      <c r="F79" s="10"/>
      <c r="G79" s="11">
        <v>200000</v>
      </c>
      <c r="H79" s="43" t="s">
        <v>123</v>
      </c>
      <c r="I79" s="17" t="s">
        <v>24</v>
      </c>
      <c r="J79" s="16" t="s">
        <v>135</v>
      </c>
      <c r="K79" s="13">
        <f>+K78+G79-F79</f>
        <v>288252</v>
      </c>
      <c r="L79" s="19" t="b">
        <f>+K79=H79</f>
        <v>0</v>
      </c>
      <c r="M79" s="28"/>
    </row>
    <row r="80" spans="1:13" x14ac:dyDescent="0.55000000000000004">
      <c r="A80">
        <v>5</v>
      </c>
      <c r="B80">
        <v>79</v>
      </c>
      <c r="C80" s="8">
        <v>44439</v>
      </c>
      <c r="D80" s="8">
        <v>44439</v>
      </c>
      <c r="E80" s="9" t="s">
        <v>114</v>
      </c>
      <c r="F80" s="10">
        <v>10000</v>
      </c>
      <c r="G80" s="9"/>
      <c r="H80" s="43" t="s">
        <v>123</v>
      </c>
      <c r="I80" s="17" t="s">
        <v>94</v>
      </c>
      <c r="J80" s="16" t="s">
        <v>40</v>
      </c>
      <c r="K80" s="13">
        <f>+K79+G80-F80</f>
        <v>278252</v>
      </c>
      <c r="L80" s="19" t="b">
        <f>+K80=H80</f>
        <v>0</v>
      </c>
      <c r="M80" s="28"/>
    </row>
    <row r="81" spans="1:13" x14ac:dyDescent="0.55000000000000004">
      <c r="A81">
        <v>4</v>
      </c>
      <c r="B81">
        <v>80</v>
      </c>
      <c r="C81" s="8">
        <v>44469</v>
      </c>
      <c r="D81" s="8">
        <v>44469</v>
      </c>
      <c r="E81" s="9" t="s">
        <v>114</v>
      </c>
      <c r="F81" s="10">
        <v>10000</v>
      </c>
      <c r="G81" s="9"/>
      <c r="H81" s="43" t="s">
        <v>123</v>
      </c>
      <c r="I81" s="17" t="s">
        <v>94</v>
      </c>
      <c r="J81" s="16" t="s">
        <v>40</v>
      </c>
      <c r="K81" s="13">
        <f>+K80+G81-F81</f>
        <v>268252</v>
      </c>
      <c r="L81" s="19" t="b">
        <f>+K81=H81</f>
        <v>0</v>
      </c>
      <c r="M81" s="28"/>
    </row>
    <row r="82" spans="1:13" x14ac:dyDescent="0.55000000000000004">
      <c r="A82">
        <v>3</v>
      </c>
      <c r="B82">
        <v>81</v>
      </c>
      <c r="C82" s="8">
        <v>44473</v>
      </c>
      <c r="D82" s="8">
        <v>44473</v>
      </c>
      <c r="E82" s="15" t="s">
        <v>118</v>
      </c>
      <c r="F82" s="10">
        <v>214</v>
      </c>
      <c r="G82" s="9"/>
      <c r="H82" s="43" t="s">
        <v>123</v>
      </c>
      <c r="I82" s="17" t="s">
        <v>94</v>
      </c>
      <c r="J82" s="16" t="s">
        <v>40</v>
      </c>
      <c r="K82" s="13">
        <f>+K81+G82-F82</f>
        <v>268038</v>
      </c>
      <c r="L82" s="19" t="b">
        <f>+K82=H82</f>
        <v>0</v>
      </c>
      <c r="M82" s="28"/>
    </row>
    <row r="83" spans="1:13" x14ac:dyDescent="0.55000000000000004">
      <c r="A83">
        <v>2</v>
      </c>
      <c r="B83">
        <v>82</v>
      </c>
      <c r="C83" s="8">
        <v>44474</v>
      </c>
      <c r="D83" s="8">
        <v>44474</v>
      </c>
      <c r="E83" s="9" t="s">
        <v>57</v>
      </c>
      <c r="F83" s="10">
        <v>200000</v>
      </c>
      <c r="G83" s="9"/>
      <c r="H83" s="43" t="s">
        <v>123</v>
      </c>
      <c r="I83" s="9" t="s">
        <v>260</v>
      </c>
      <c r="J83" s="16" t="s">
        <v>119</v>
      </c>
      <c r="K83" s="13">
        <f>+K82+G83-F83</f>
        <v>68038</v>
      </c>
      <c r="L83" s="19" t="b">
        <f>+K83=H83</f>
        <v>0</v>
      </c>
      <c r="M83" s="28"/>
    </row>
    <row r="84" spans="1:13" x14ac:dyDescent="0.55000000000000004">
      <c r="B84">
        <v>83</v>
      </c>
      <c r="C84" s="63" t="s">
        <v>244</v>
      </c>
      <c r="D84" s="63" t="s">
        <v>244</v>
      </c>
      <c r="E84" s="63" t="s">
        <v>244</v>
      </c>
      <c r="F84" s="10"/>
      <c r="G84" s="11">
        <v>190000</v>
      </c>
      <c r="H84" s="63" t="s">
        <v>244</v>
      </c>
      <c r="I84" s="8" t="s">
        <v>244</v>
      </c>
      <c r="J84" s="63" t="s">
        <v>244</v>
      </c>
      <c r="K84" s="13">
        <f>+K83+G84-F84</f>
        <v>258038</v>
      </c>
      <c r="L84" s="19" t="b">
        <f>+K84=H84</f>
        <v>0</v>
      </c>
      <c r="M84" s="74"/>
    </row>
    <row r="85" spans="1:13" x14ac:dyDescent="0.55000000000000004">
      <c r="A85">
        <v>1</v>
      </c>
      <c r="B85">
        <v>84</v>
      </c>
      <c r="C85" s="8">
        <v>44484</v>
      </c>
      <c r="D85" s="8">
        <v>44487</v>
      </c>
      <c r="E85" s="9" t="s">
        <v>57</v>
      </c>
      <c r="F85" s="10">
        <v>35000</v>
      </c>
      <c r="G85" s="11"/>
      <c r="H85" s="42">
        <v>223038</v>
      </c>
      <c r="I85" s="17" t="s">
        <v>29</v>
      </c>
      <c r="J85" s="16" t="s">
        <v>112</v>
      </c>
      <c r="K85" s="13">
        <f>+K84+G85-F85</f>
        <v>223038</v>
      </c>
      <c r="L85" s="65" t="b">
        <f>+K85=H85</f>
        <v>1</v>
      </c>
      <c r="M85" s="28" t="s">
        <v>139</v>
      </c>
    </row>
    <row r="86" spans="1:13" x14ac:dyDescent="0.55000000000000004">
      <c r="B86">
        <v>85</v>
      </c>
      <c r="C86" s="24">
        <v>44526</v>
      </c>
      <c r="D86" s="24">
        <v>44526</v>
      </c>
      <c r="E86" s="9" t="s">
        <v>140</v>
      </c>
      <c r="F86" s="10">
        <v>25000</v>
      </c>
      <c r="G86" s="11"/>
      <c r="H86" s="42">
        <v>198038</v>
      </c>
      <c r="I86" s="17" t="s">
        <v>29</v>
      </c>
      <c r="J86" s="16" t="s">
        <v>141</v>
      </c>
      <c r="K86" s="13">
        <f>+K85+G86-F86</f>
        <v>198038</v>
      </c>
      <c r="L86" s="65" t="b">
        <f>+K86=H86</f>
        <v>1</v>
      </c>
      <c r="M86" s="28"/>
    </row>
    <row r="87" spans="1:13" x14ac:dyDescent="0.55000000000000004">
      <c r="B87">
        <v>86</v>
      </c>
      <c r="C87" s="8">
        <v>44526</v>
      </c>
      <c r="D87" s="8">
        <v>44526</v>
      </c>
      <c r="E87" s="9" t="s">
        <v>142</v>
      </c>
      <c r="F87" s="10">
        <v>40000</v>
      </c>
      <c r="G87" s="11"/>
      <c r="H87" s="42">
        <v>158038</v>
      </c>
      <c r="I87" s="17" t="s">
        <v>29</v>
      </c>
      <c r="J87" s="16" t="s">
        <v>144</v>
      </c>
      <c r="K87" s="13">
        <f>+K86+G87-F87</f>
        <v>158038</v>
      </c>
      <c r="L87" s="65" t="b">
        <f>+K87=H87</f>
        <v>1</v>
      </c>
      <c r="M87" s="28"/>
    </row>
    <row r="88" spans="1:13" x14ac:dyDescent="0.55000000000000004">
      <c r="B88">
        <v>87</v>
      </c>
      <c r="C88" s="8">
        <v>44529</v>
      </c>
      <c r="D88" s="8">
        <v>44529</v>
      </c>
      <c r="E88" s="9" t="s">
        <v>142</v>
      </c>
      <c r="F88" s="10">
        <v>40000</v>
      </c>
      <c r="G88" s="11"/>
      <c r="H88" s="42">
        <v>118038</v>
      </c>
      <c r="I88" s="17" t="s">
        <v>29</v>
      </c>
      <c r="J88" s="16" t="s">
        <v>143</v>
      </c>
      <c r="K88" s="13">
        <f>+K87+G88-F88</f>
        <v>118038</v>
      </c>
      <c r="L88" s="65" t="b">
        <f>+K88=H88</f>
        <v>1</v>
      </c>
      <c r="M88" s="28"/>
    </row>
    <row r="89" spans="1:13" x14ac:dyDescent="0.55000000000000004">
      <c r="B89">
        <v>88</v>
      </c>
      <c r="C89" s="8">
        <v>44529</v>
      </c>
      <c r="D89" s="8">
        <v>44529</v>
      </c>
      <c r="E89" s="9" t="s">
        <v>142</v>
      </c>
      <c r="F89" s="10">
        <v>80000</v>
      </c>
      <c r="G89" s="11"/>
      <c r="H89" s="42">
        <v>38038</v>
      </c>
      <c r="I89" s="17" t="s">
        <v>29</v>
      </c>
      <c r="J89" s="16" t="s">
        <v>145</v>
      </c>
      <c r="K89" s="13">
        <f>+K88+G89-F89</f>
        <v>38038</v>
      </c>
      <c r="L89" s="65" t="b">
        <f>+K89=H89</f>
        <v>1</v>
      </c>
      <c r="M89" s="28"/>
    </row>
    <row r="90" spans="1:13" x14ac:dyDescent="0.55000000000000004">
      <c r="B90">
        <v>89</v>
      </c>
      <c r="C90" s="8">
        <v>44530</v>
      </c>
      <c r="D90" s="8">
        <v>44530</v>
      </c>
      <c r="E90" s="9" t="s">
        <v>60</v>
      </c>
      <c r="F90" s="10">
        <v>10000</v>
      </c>
      <c r="G90" s="11"/>
      <c r="H90" s="42">
        <v>28038</v>
      </c>
      <c r="I90" s="17" t="s">
        <v>94</v>
      </c>
      <c r="J90" s="16" t="s">
        <v>40</v>
      </c>
      <c r="K90" s="13">
        <f>+K89+G90-F90</f>
        <v>28038</v>
      </c>
      <c r="L90" s="65" t="b">
        <f>+K90=H90</f>
        <v>1</v>
      </c>
      <c r="M90" s="28"/>
    </row>
    <row r="91" spans="1:13" x14ac:dyDescent="0.55000000000000004">
      <c r="B91">
        <v>90</v>
      </c>
      <c r="C91" s="8">
        <v>44536</v>
      </c>
      <c r="D91" s="8">
        <v>44537</v>
      </c>
      <c r="E91" s="9" t="s">
        <v>146</v>
      </c>
      <c r="F91" s="10"/>
      <c r="G91" s="11">
        <v>630000</v>
      </c>
      <c r="H91" s="42">
        <v>658038</v>
      </c>
      <c r="I91" s="17" t="s">
        <v>23</v>
      </c>
      <c r="J91" s="16" t="s">
        <v>158</v>
      </c>
      <c r="K91" s="13">
        <f>+K90+G91-F91</f>
        <v>658038</v>
      </c>
      <c r="L91" s="65" t="b">
        <f>+K91=H91</f>
        <v>1</v>
      </c>
      <c r="M91" s="28"/>
    </row>
    <row r="92" spans="1:13" x14ac:dyDescent="0.55000000000000004">
      <c r="B92">
        <v>91</v>
      </c>
      <c r="C92" s="8">
        <v>44537</v>
      </c>
      <c r="D92" s="8">
        <v>44537</v>
      </c>
      <c r="E92" s="9" t="s">
        <v>152</v>
      </c>
      <c r="F92" s="10">
        <v>200000</v>
      </c>
      <c r="G92" s="11"/>
      <c r="H92" s="42">
        <v>458038</v>
      </c>
      <c r="I92" s="9" t="s">
        <v>260</v>
      </c>
      <c r="J92" s="16" t="s">
        <v>153</v>
      </c>
      <c r="K92" s="13">
        <f>+K91+G92-F92</f>
        <v>458038</v>
      </c>
      <c r="L92" s="65" t="b">
        <f>+K92=H92</f>
        <v>1</v>
      </c>
      <c r="M92" s="28"/>
    </row>
    <row r="93" spans="1:13" x14ac:dyDescent="0.55000000000000004">
      <c r="B93">
        <v>92</v>
      </c>
      <c r="C93" s="8">
        <v>44557</v>
      </c>
      <c r="D93" s="8">
        <v>44557</v>
      </c>
      <c r="E93" s="9" t="s">
        <v>147</v>
      </c>
      <c r="F93" s="10">
        <v>200000</v>
      </c>
      <c r="G93" s="11"/>
      <c r="H93" s="42">
        <v>258038</v>
      </c>
      <c r="I93" s="9" t="s">
        <v>260</v>
      </c>
      <c r="J93" s="16" t="s">
        <v>154</v>
      </c>
      <c r="K93" s="13">
        <f>+K92+G93-F93</f>
        <v>258038</v>
      </c>
      <c r="L93" s="65" t="b">
        <f>+K93=H93</f>
        <v>1</v>
      </c>
      <c r="M93" s="28"/>
    </row>
    <row r="94" spans="1:13" x14ac:dyDescent="0.55000000000000004">
      <c r="B94">
        <v>93</v>
      </c>
      <c r="C94" s="8">
        <v>44561</v>
      </c>
      <c r="D94" s="8">
        <v>44561</v>
      </c>
      <c r="E94" s="9" t="s">
        <v>148</v>
      </c>
      <c r="F94" s="10">
        <v>10000</v>
      </c>
      <c r="G94" s="11"/>
      <c r="H94" s="42">
        <v>248038</v>
      </c>
      <c r="I94" s="17" t="s">
        <v>94</v>
      </c>
      <c r="J94" s="16" t="s">
        <v>40</v>
      </c>
      <c r="K94" s="13">
        <f>+K93+G94-F94</f>
        <v>248038</v>
      </c>
      <c r="L94" s="65" t="b">
        <f>+K94=H94</f>
        <v>1</v>
      </c>
      <c r="M94" s="28"/>
    </row>
    <row r="95" spans="1:13" x14ac:dyDescent="0.55000000000000004">
      <c r="B95">
        <v>94</v>
      </c>
      <c r="C95" s="8">
        <v>44564</v>
      </c>
      <c r="D95" s="8">
        <v>44926</v>
      </c>
      <c r="E95" s="9" t="s">
        <v>149</v>
      </c>
      <c r="F95" s="10">
        <v>873</v>
      </c>
      <c r="G95" s="11"/>
      <c r="H95" s="42">
        <v>247165</v>
      </c>
      <c r="I95" s="17" t="s">
        <v>113</v>
      </c>
      <c r="J95" s="16" t="s">
        <v>156</v>
      </c>
      <c r="K95" s="13">
        <f>+K94+G95-F95</f>
        <v>247165</v>
      </c>
      <c r="L95" s="65" t="b">
        <f>+K95=H95</f>
        <v>1</v>
      </c>
      <c r="M95" s="28"/>
    </row>
    <row r="96" spans="1:13" x14ac:dyDescent="0.55000000000000004">
      <c r="B96">
        <v>95</v>
      </c>
      <c r="C96" s="8">
        <v>44592</v>
      </c>
      <c r="D96" s="8">
        <v>44592</v>
      </c>
      <c r="E96" s="9" t="s">
        <v>60</v>
      </c>
      <c r="F96" s="10">
        <v>10000</v>
      </c>
      <c r="G96" s="11"/>
      <c r="H96" s="42">
        <v>237165</v>
      </c>
      <c r="I96" s="17" t="s">
        <v>94</v>
      </c>
      <c r="J96" s="16" t="s">
        <v>40</v>
      </c>
      <c r="K96" s="13">
        <f>+K95+G96-F96</f>
        <v>237165</v>
      </c>
      <c r="L96" s="65" t="b">
        <f>+K96=H96</f>
        <v>1</v>
      </c>
      <c r="M96" s="28"/>
    </row>
    <row r="97" spans="2:13" x14ac:dyDescent="0.55000000000000004">
      <c r="B97">
        <v>96</v>
      </c>
      <c r="C97" s="8">
        <v>44600</v>
      </c>
      <c r="D97" s="8">
        <v>44600</v>
      </c>
      <c r="E97" s="9" t="s">
        <v>150</v>
      </c>
      <c r="F97" s="10">
        <v>200000</v>
      </c>
      <c r="G97" s="11"/>
      <c r="H97" s="42">
        <v>37165</v>
      </c>
      <c r="I97" s="9" t="s">
        <v>260</v>
      </c>
      <c r="J97" s="16" t="s">
        <v>155</v>
      </c>
      <c r="K97" s="13">
        <f>+K96+G97-F97</f>
        <v>37165</v>
      </c>
      <c r="L97" s="65" t="b">
        <f>+K97=H97</f>
        <v>1</v>
      </c>
      <c r="M97" s="28"/>
    </row>
    <row r="98" spans="2:13" x14ac:dyDescent="0.55000000000000004">
      <c r="B98">
        <v>97</v>
      </c>
      <c r="C98" s="8">
        <v>44608</v>
      </c>
      <c r="D98" s="8">
        <v>44609</v>
      </c>
      <c r="E98" s="9" t="s">
        <v>151</v>
      </c>
      <c r="F98" s="10"/>
      <c r="G98" s="11">
        <v>114729</v>
      </c>
      <c r="H98" s="42">
        <v>151894</v>
      </c>
      <c r="I98" s="17" t="s">
        <v>259</v>
      </c>
      <c r="J98" s="16" t="s">
        <v>157</v>
      </c>
      <c r="K98" s="13">
        <f>+K97+G98-F98</f>
        <v>151894</v>
      </c>
      <c r="L98" s="65" t="b">
        <f>+K98=H98</f>
        <v>1</v>
      </c>
      <c r="M98" s="28"/>
    </row>
    <row r="99" spans="2:13" x14ac:dyDescent="0.55000000000000004">
      <c r="B99">
        <v>98</v>
      </c>
      <c r="C99" s="8">
        <v>44609</v>
      </c>
      <c r="D99" s="8">
        <v>44609</v>
      </c>
      <c r="E99" s="9" t="s">
        <v>159</v>
      </c>
      <c r="F99" s="10">
        <v>115500</v>
      </c>
      <c r="G99" s="11"/>
      <c r="H99" s="42">
        <v>36394</v>
      </c>
      <c r="I99" s="17" t="s">
        <v>259</v>
      </c>
      <c r="J99" s="16" t="s">
        <v>195</v>
      </c>
      <c r="K99" s="13">
        <f>+K98+G99-F99</f>
        <v>36394</v>
      </c>
      <c r="L99" s="65" t="b">
        <f>+K99=H99</f>
        <v>1</v>
      </c>
      <c r="M99" s="28" t="s">
        <v>160</v>
      </c>
    </row>
    <row r="100" spans="2:13" x14ac:dyDescent="0.55000000000000004">
      <c r="B100">
        <v>99</v>
      </c>
      <c r="C100" s="8">
        <v>44620</v>
      </c>
      <c r="D100" s="8">
        <v>44620</v>
      </c>
      <c r="E100" s="9" t="s">
        <v>60</v>
      </c>
      <c r="F100" s="10">
        <v>10000</v>
      </c>
      <c r="G100" s="11"/>
      <c r="H100" s="42">
        <v>26394</v>
      </c>
      <c r="I100" s="28" t="s">
        <v>94</v>
      </c>
      <c r="J100" s="16" t="s">
        <v>60</v>
      </c>
      <c r="K100" s="13">
        <f>+K99+G100-F100</f>
        <v>26394</v>
      </c>
      <c r="L100" s="65" t="b">
        <f>+K100=H100</f>
        <v>1</v>
      </c>
      <c r="M100" s="28"/>
    </row>
    <row r="101" spans="2:13" s="35" customFormat="1" x14ac:dyDescent="0.55000000000000004">
      <c r="B101">
        <v>100</v>
      </c>
      <c r="C101" s="36">
        <v>44644</v>
      </c>
      <c r="D101" s="36">
        <v>44644</v>
      </c>
      <c r="E101" s="37" t="s">
        <v>165</v>
      </c>
      <c r="F101" s="10">
        <v>25000</v>
      </c>
      <c r="G101" s="38"/>
      <c r="H101" s="45">
        <v>1394</v>
      </c>
      <c r="I101" s="28" t="s">
        <v>94</v>
      </c>
      <c r="J101" s="40" t="s">
        <v>172</v>
      </c>
      <c r="K101" s="13">
        <f>+K100+G101-F101</f>
        <v>1394</v>
      </c>
      <c r="L101" s="65" t="b">
        <f>+K101=H101</f>
        <v>1</v>
      </c>
      <c r="M101" s="39" t="s">
        <v>166</v>
      </c>
    </row>
    <row r="102" spans="2:13" x14ac:dyDescent="0.55000000000000004">
      <c r="B102">
        <v>101</v>
      </c>
      <c r="C102" s="8">
        <v>44651</v>
      </c>
      <c r="D102" s="8">
        <v>44651</v>
      </c>
      <c r="E102" s="9" t="s">
        <v>60</v>
      </c>
      <c r="F102" s="10">
        <v>10000</v>
      </c>
      <c r="G102" s="11"/>
      <c r="H102" s="42">
        <v>-8606</v>
      </c>
      <c r="I102" t="s">
        <v>94</v>
      </c>
      <c r="J102" s="16" t="s">
        <v>60</v>
      </c>
      <c r="K102" s="13">
        <f>+K101+G102-F102</f>
        <v>-8606</v>
      </c>
      <c r="L102" s="65" t="b">
        <f>+K102=H102</f>
        <v>1</v>
      </c>
    </row>
    <row r="103" spans="2:13" x14ac:dyDescent="0.55000000000000004">
      <c r="B103">
        <v>102</v>
      </c>
      <c r="C103" s="8">
        <v>44656</v>
      </c>
      <c r="D103" s="8">
        <v>44656</v>
      </c>
      <c r="E103" s="9" t="s">
        <v>164</v>
      </c>
      <c r="F103" s="10">
        <v>216</v>
      </c>
      <c r="G103" s="10"/>
      <c r="H103" s="42">
        <v>-8822</v>
      </c>
      <c r="I103" s="71" t="s">
        <v>113</v>
      </c>
      <c r="J103" s="16" t="s">
        <v>164</v>
      </c>
      <c r="K103" s="13">
        <f>+K102+G103-F103</f>
        <v>-8822</v>
      </c>
      <c r="L103" s="65" t="b">
        <f>+K103=H103</f>
        <v>1</v>
      </c>
      <c r="M103" s="74"/>
    </row>
    <row r="104" spans="2:13" x14ac:dyDescent="0.55000000000000004">
      <c r="B104">
        <v>103</v>
      </c>
      <c r="C104" s="8">
        <v>44680</v>
      </c>
      <c r="D104" s="8">
        <v>44681</v>
      </c>
      <c r="E104" s="9" t="s">
        <v>60</v>
      </c>
      <c r="F104" s="10">
        <v>10000</v>
      </c>
      <c r="G104" s="10"/>
      <c r="H104" s="42">
        <v>-18822</v>
      </c>
      <c r="I104" s="71" t="s">
        <v>94</v>
      </c>
      <c r="J104" s="16" t="s">
        <v>60</v>
      </c>
      <c r="K104" s="13">
        <f>+K103+G104-F104</f>
        <v>-18822</v>
      </c>
      <c r="L104" s="65" t="b">
        <f>+K104=H104</f>
        <v>1</v>
      </c>
    </row>
    <row r="105" spans="2:13" x14ac:dyDescent="0.55000000000000004">
      <c r="B105">
        <v>104</v>
      </c>
      <c r="C105" s="8">
        <v>44712</v>
      </c>
      <c r="D105" s="8">
        <v>44712</v>
      </c>
      <c r="E105" s="33" t="s">
        <v>60</v>
      </c>
      <c r="F105" s="10">
        <v>10000</v>
      </c>
      <c r="G105" s="10"/>
      <c r="H105" s="42">
        <v>-28822</v>
      </c>
      <c r="I105" s="71" t="s">
        <v>94</v>
      </c>
      <c r="J105" s="16" t="s">
        <v>60</v>
      </c>
      <c r="K105" s="13">
        <f>+K104+G105-F105</f>
        <v>-28822</v>
      </c>
      <c r="L105" s="65" t="b">
        <f>+K105=H105</f>
        <v>1</v>
      </c>
    </row>
    <row r="106" spans="2:13" x14ac:dyDescent="0.55000000000000004">
      <c r="B106">
        <v>105</v>
      </c>
      <c r="C106" s="8">
        <v>44742</v>
      </c>
      <c r="D106" s="8">
        <v>44742</v>
      </c>
      <c r="E106" s="33" t="s">
        <v>60</v>
      </c>
      <c r="F106" s="10">
        <v>10000</v>
      </c>
      <c r="G106" s="10"/>
      <c r="H106" s="42"/>
      <c r="I106" s="71" t="s">
        <v>94</v>
      </c>
      <c r="J106" s="16" t="s">
        <v>60</v>
      </c>
      <c r="K106" s="13">
        <f>+K105+G106-F106</f>
        <v>-38822</v>
      </c>
      <c r="L106" s="19" t="b">
        <f>+K106=H106</f>
        <v>0</v>
      </c>
    </row>
    <row r="107" spans="2:13" x14ac:dyDescent="0.55000000000000004">
      <c r="B107">
        <v>106</v>
      </c>
      <c r="C107" s="8">
        <v>44742</v>
      </c>
      <c r="D107" s="8">
        <v>44742</v>
      </c>
      <c r="E107" s="33" t="s">
        <v>168</v>
      </c>
      <c r="F107" s="10"/>
      <c r="G107" s="10">
        <v>1150000</v>
      </c>
      <c r="H107" s="42"/>
      <c r="I107" s="71" t="s">
        <v>258</v>
      </c>
      <c r="J107" s="16" t="s">
        <v>229</v>
      </c>
      <c r="K107" s="13">
        <f>+K106+G107-F107</f>
        <v>1111178</v>
      </c>
      <c r="L107" s="19" t="b">
        <f>+K107=H107</f>
        <v>0</v>
      </c>
      <c r="M107" s="74"/>
    </row>
    <row r="108" spans="2:13" x14ac:dyDescent="0.55000000000000004">
      <c r="B108">
        <v>107</v>
      </c>
      <c r="C108" s="8">
        <v>44746</v>
      </c>
      <c r="D108" s="8">
        <v>44746</v>
      </c>
      <c r="E108" s="33" t="s">
        <v>169</v>
      </c>
      <c r="F108" s="10">
        <v>857</v>
      </c>
      <c r="G108" s="10"/>
      <c r="H108" s="42"/>
      <c r="I108" s="71" t="s">
        <v>113</v>
      </c>
      <c r="J108" s="16" t="s">
        <v>169</v>
      </c>
      <c r="K108" s="13">
        <f>+K107+G108-F108</f>
        <v>1110321</v>
      </c>
      <c r="L108" s="19" t="b">
        <f>+K108=H108</f>
        <v>0</v>
      </c>
      <c r="M108" s="74"/>
    </row>
    <row r="109" spans="2:13" x14ac:dyDescent="0.55000000000000004">
      <c r="B109">
        <v>108</v>
      </c>
      <c r="C109" s="8">
        <v>44746</v>
      </c>
      <c r="D109" s="8">
        <v>44746</v>
      </c>
      <c r="E109" s="33" t="s">
        <v>170</v>
      </c>
      <c r="F109" s="10">
        <v>300000</v>
      </c>
      <c r="G109" s="10"/>
      <c r="H109" s="42"/>
      <c r="I109" s="28" t="s">
        <v>260</v>
      </c>
      <c r="J109" s="16" t="s">
        <v>174</v>
      </c>
      <c r="K109" s="13">
        <f>+K108+G109-F109</f>
        <v>810321</v>
      </c>
      <c r="L109" s="19" t="b">
        <f>+K109=H109</f>
        <v>0</v>
      </c>
    </row>
    <row r="110" spans="2:13" x14ac:dyDescent="0.55000000000000004">
      <c r="B110">
        <v>109</v>
      </c>
      <c r="C110" s="8">
        <v>44748</v>
      </c>
      <c r="D110" s="8">
        <v>44748</v>
      </c>
      <c r="E110" s="33" t="s">
        <v>171</v>
      </c>
      <c r="F110" s="10">
        <v>240000</v>
      </c>
      <c r="G110" s="10"/>
      <c r="H110" s="45">
        <v>570321</v>
      </c>
      <c r="I110" s="17" t="s">
        <v>121</v>
      </c>
      <c r="J110" s="16" t="s">
        <v>253</v>
      </c>
      <c r="K110" s="13">
        <f>+K109+G110-F110</f>
        <v>570321</v>
      </c>
      <c r="L110" s="65" t="b">
        <f>+K110=H110</f>
        <v>1</v>
      </c>
      <c r="M110" s="28" t="s">
        <v>173</v>
      </c>
    </row>
    <row r="111" spans="2:13" x14ac:dyDescent="0.55000000000000004">
      <c r="B111">
        <v>110</v>
      </c>
      <c r="C111" s="8">
        <v>44771</v>
      </c>
      <c r="D111" s="8">
        <v>44771</v>
      </c>
      <c r="E111" s="33" t="s">
        <v>60</v>
      </c>
      <c r="F111" s="10">
        <v>10000</v>
      </c>
      <c r="G111" s="10"/>
      <c r="H111" s="45"/>
      <c r="I111" s="71" t="s">
        <v>94</v>
      </c>
      <c r="J111" s="16" t="s">
        <v>60</v>
      </c>
      <c r="K111" s="13">
        <f>+K110+G111-F111</f>
        <v>560321</v>
      </c>
      <c r="L111" s="19" t="b">
        <f>+K111=H111</f>
        <v>0</v>
      </c>
    </row>
    <row r="112" spans="2:13" x14ac:dyDescent="0.55000000000000004">
      <c r="B112">
        <v>111</v>
      </c>
      <c r="C112" s="8">
        <v>44783</v>
      </c>
      <c r="D112" s="8">
        <v>44783</v>
      </c>
      <c r="E112" s="33" t="s">
        <v>219</v>
      </c>
      <c r="F112" s="10">
        <v>15000</v>
      </c>
      <c r="G112" s="10"/>
      <c r="H112" s="45"/>
      <c r="I112" s="17" t="s">
        <v>121</v>
      </c>
      <c r="J112" s="16" t="s">
        <v>254</v>
      </c>
      <c r="K112" s="13">
        <f>+K111+G112-F112</f>
        <v>545321</v>
      </c>
      <c r="L112" s="19" t="b">
        <f>+K112=H112</f>
        <v>0</v>
      </c>
      <c r="M112" s="74"/>
    </row>
    <row r="113" spans="2:13" x14ac:dyDescent="0.55000000000000004">
      <c r="B113">
        <v>112</v>
      </c>
      <c r="C113" s="8">
        <v>44789</v>
      </c>
      <c r="D113" s="8">
        <v>44789</v>
      </c>
      <c r="E113" s="33" t="s">
        <v>220</v>
      </c>
      <c r="F113" s="10">
        <v>100000</v>
      </c>
      <c r="G113" s="10"/>
      <c r="H113" s="45"/>
      <c r="I113" s="17" t="s">
        <v>121</v>
      </c>
      <c r="J113" s="16" t="s">
        <v>255</v>
      </c>
      <c r="K113" s="13">
        <f>+K112+G113-F113</f>
        <v>445321</v>
      </c>
      <c r="L113" s="19" t="b">
        <f>+K113=H113</f>
        <v>0</v>
      </c>
      <c r="M113" s="74"/>
    </row>
    <row r="114" spans="2:13" x14ac:dyDescent="0.55000000000000004">
      <c r="B114">
        <v>113</v>
      </c>
      <c r="C114" s="8">
        <v>44791</v>
      </c>
      <c r="D114" s="8">
        <v>44791</v>
      </c>
      <c r="E114" s="33" t="s">
        <v>221</v>
      </c>
      <c r="F114" s="10">
        <v>100000</v>
      </c>
      <c r="G114" s="10"/>
      <c r="H114" s="45"/>
      <c r="I114" s="28" t="s">
        <v>260</v>
      </c>
      <c r="J114" s="16" t="s">
        <v>232</v>
      </c>
      <c r="K114" s="13">
        <f>+K113+G114-F114</f>
        <v>345321</v>
      </c>
      <c r="L114" s="19" t="b">
        <f>+K114=H114</f>
        <v>0</v>
      </c>
    </row>
    <row r="115" spans="2:13" x14ac:dyDescent="0.55000000000000004">
      <c r="B115">
        <v>114</v>
      </c>
      <c r="C115" s="8">
        <v>44796</v>
      </c>
      <c r="D115" s="8">
        <v>44796</v>
      </c>
      <c r="E115" s="33" t="s">
        <v>222</v>
      </c>
      <c r="F115" s="10">
        <v>125000</v>
      </c>
      <c r="G115" s="10"/>
      <c r="H115" s="45"/>
      <c r="I115" s="17" t="s">
        <v>121</v>
      </c>
      <c r="J115" s="16" t="s">
        <v>233</v>
      </c>
      <c r="K115" s="13">
        <f>+K114+G115-F115</f>
        <v>220321</v>
      </c>
      <c r="L115" s="19" t="b">
        <f>+K115=H115</f>
        <v>0</v>
      </c>
      <c r="M115" s="74"/>
    </row>
    <row r="116" spans="2:13" x14ac:dyDescent="0.55000000000000004">
      <c r="B116">
        <v>115</v>
      </c>
      <c r="C116" s="8">
        <v>44804</v>
      </c>
      <c r="D116" s="8">
        <v>44804</v>
      </c>
      <c r="E116" s="33" t="s">
        <v>223</v>
      </c>
      <c r="F116" s="10">
        <v>73</v>
      </c>
      <c r="G116" s="10"/>
      <c r="H116" s="45"/>
      <c r="I116" s="17" t="s">
        <v>121</v>
      </c>
      <c r="J116" s="16" t="s">
        <v>256</v>
      </c>
      <c r="K116" s="13">
        <f>+K115+G116-F116</f>
        <v>220248</v>
      </c>
      <c r="L116" s="19" t="b">
        <f>+K116=H116</f>
        <v>0</v>
      </c>
      <c r="M116" s="74"/>
    </row>
    <row r="117" spans="2:13" x14ac:dyDescent="0.55000000000000004">
      <c r="B117">
        <v>116</v>
      </c>
      <c r="C117" s="8">
        <v>44804</v>
      </c>
      <c r="D117" s="8">
        <v>44804</v>
      </c>
      <c r="E117" s="33" t="s">
        <v>223</v>
      </c>
      <c r="F117" s="10">
        <v>427</v>
      </c>
      <c r="G117" s="10"/>
      <c r="H117" s="45"/>
      <c r="I117" s="17" t="s">
        <v>121</v>
      </c>
      <c r="J117" s="16" t="s">
        <v>256</v>
      </c>
      <c r="K117" s="13">
        <f>+K116+G117-F117</f>
        <v>219821</v>
      </c>
      <c r="L117" s="19" t="b">
        <f>+K117=H117</f>
        <v>0</v>
      </c>
    </row>
    <row r="118" spans="2:13" x14ac:dyDescent="0.55000000000000004">
      <c r="B118">
        <v>117</v>
      </c>
      <c r="C118" s="8">
        <v>44804</v>
      </c>
      <c r="D118" s="8">
        <v>44804</v>
      </c>
      <c r="E118" s="33" t="s">
        <v>224</v>
      </c>
      <c r="F118" s="10">
        <v>10000</v>
      </c>
      <c r="G118" s="10"/>
      <c r="H118" s="45"/>
      <c r="I118" t="s">
        <v>94</v>
      </c>
      <c r="J118" s="16" t="s">
        <v>60</v>
      </c>
      <c r="K118" s="13">
        <f>+K117+G118-F118</f>
        <v>209821</v>
      </c>
      <c r="L118" s="19" t="b">
        <f>+K118=H118</f>
        <v>0</v>
      </c>
    </row>
    <row r="119" spans="2:13" x14ac:dyDescent="0.55000000000000004">
      <c r="B119">
        <v>118</v>
      </c>
      <c r="C119" s="8">
        <v>44804</v>
      </c>
      <c r="D119" s="8">
        <v>44804</v>
      </c>
      <c r="E119" s="33" t="s">
        <v>223</v>
      </c>
      <c r="F119" s="10">
        <v>10000</v>
      </c>
      <c r="G119" s="10"/>
      <c r="H119" s="45">
        <v>199821</v>
      </c>
      <c r="I119" s="17" t="s">
        <v>121</v>
      </c>
      <c r="J119" s="16" t="s">
        <v>256</v>
      </c>
      <c r="K119" s="13">
        <f>+K118+G119-F119</f>
        <v>199821</v>
      </c>
      <c r="L119" s="65" t="b">
        <f>+K119=H119</f>
        <v>1</v>
      </c>
    </row>
    <row r="120" spans="2:13" x14ac:dyDescent="0.55000000000000004">
      <c r="B120">
        <v>119</v>
      </c>
      <c r="C120" s="8">
        <v>44823</v>
      </c>
      <c r="D120" s="8">
        <v>44823</v>
      </c>
      <c r="E120" s="33" t="s">
        <v>225</v>
      </c>
      <c r="F120" s="10">
        <v>100000</v>
      </c>
      <c r="G120" s="10"/>
      <c r="H120" s="45">
        <v>99821</v>
      </c>
      <c r="I120" s="72" t="s">
        <v>260</v>
      </c>
      <c r="J120" s="16" t="s">
        <v>234</v>
      </c>
      <c r="K120" s="13">
        <f>+K119+G120-F120</f>
        <v>99821</v>
      </c>
      <c r="L120" s="65" t="b">
        <f>+K120=H120</f>
        <v>1</v>
      </c>
    </row>
    <row r="121" spans="2:13" x14ac:dyDescent="0.55000000000000004">
      <c r="B121">
        <v>120</v>
      </c>
      <c r="C121" s="8">
        <v>44834</v>
      </c>
      <c r="D121" s="8">
        <v>44834</v>
      </c>
      <c r="E121" s="33" t="s">
        <v>224</v>
      </c>
      <c r="F121" s="10">
        <v>10000</v>
      </c>
      <c r="G121" s="10"/>
      <c r="H121" s="45"/>
      <c r="I121" s="71" t="s">
        <v>94</v>
      </c>
      <c r="J121" s="16" t="s">
        <v>60</v>
      </c>
      <c r="K121" s="13">
        <f>+K120+G121-F121</f>
        <v>89821</v>
      </c>
      <c r="L121" s="19" t="b">
        <f>+K121=H121</f>
        <v>0</v>
      </c>
    </row>
    <row r="122" spans="2:13" x14ac:dyDescent="0.55000000000000004">
      <c r="B122">
        <v>121</v>
      </c>
      <c r="C122" s="8">
        <v>44837</v>
      </c>
      <c r="D122" s="8">
        <v>44837</v>
      </c>
      <c r="E122" s="33" t="s">
        <v>226</v>
      </c>
      <c r="F122" s="10">
        <v>2359</v>
      </c>
      <c r="G122" s="10"/>
      <c r="H122" s="45">
        <v>87462</v>
      </c>
      <c r="I122" s="71" t="s">
        <v>113</v>
      </c>
      <c r="J122" s="16" t="s">
        <v>227</v>
      </c>
      <c r="K122" s="13">
        <f>+K121+G122-F122</f>
        <v>87462</v>
      </c>
      <c r="L122" s="65" t="b">
        <f>+K122=H122</f>
        <v>1</v>
      </c>
      <c r="M122" s="28" t="s">
        <v>228</v>
      </c>
    </row>
    <row r="123" spans="2:13" x14ac:dyDescent="0.55000000000000004">
      <c r="B123">
        <v>122</v>
      </c>
      <c r="C123" s="8">
        <v>44859</v>
      </c>
      <c r="D123" s="8">
        <v>44859</v>
      </c>
      <c r="E123" s="33" t="s">
        <v>236</v>
      </c>
      <c r="F123" s="10">
        <v>585</v>
      </c>
      <c r="G123" s="10"/>
      <c r="H123" s="70"/>
      <c r="I123" t="s">
        <v>94</v>
      </c>
      <c r="J123" s="16" t="s">
        <v>236</v>
      </c>
      <c r="K123" s="13">
        <f>+K122+G123-F123</f>
        <v>86877</v>
      </c>
      <c r="L123" s="19" t="b">
        <f>+K123=H123</f>
        <v>0</v>
      </c>
    </row>
    <row r="124" spans="2:13" x14ac:dyDescent="0.55000000000000004">
      <c r="B124">
        <v>123</v>
      </c>
      <c r="C124" s="8">
        <v>44860</v>
      </c>
      <c r="D124" s="8">
        <v>44860</v>
      </c>
      <c r="E124" s="33" t="s">
        <v>235</v>
      </c>
      <c r="F124" s="10">
        <v>60000</v>
      </c>
      <c r="G124" s="10"/>
      <c r="H124" s="70"/>
      <c r="I124" s="17" t="s">
        <v>121</v>
      </c>
      <c r="J124" s="16" t="s">
        <v>256</v>
      </c>
      <c r="K124" s="13">
        <f>+K123+G124-F124</f>
        <v>26877</v>
      </c>
      <c r="L124" s="19" t="b">
        <f>+K124=H124</f>
        <v>0</v>
      </c>
    </row>
    <row r="125" spans="2:13" x14ac:dyDescent="0.55000000000000004">
      <c r="B125">
        <v>124</v>
      </c>
      <c r="C125" s="8">
        <v>44860</v>
      </c>
      <c r="D125" s="8">
        <v>44860</v>
      </c>
      <c r="E125" s="33" t="s">
        <v>235</v>
      </c>
      <c r="F125" s="10">
        <v>427</v>
      </c>
      <c r="G125" s="10"/>
      <c r="H125" s="70"/>
      <c r="I125" s="17" t="s">
        <v>121</v>
      </c>
      <c r="J125" s="16" t="s">
        <v>256</v>
      </c>
      <c r="K125" s="13">
        <f>+K124+G125-F125</f>
        <v>26450</v>
      </c>
      <c r="L125" s="19" t="b">
        <f>+K125=H125</f>
        <v>0</v>
      </c>
    </row>
    <row r="126" spans="2:13" x14ac:dyDescent="0.55000000000000004">
      <c r="B126">
        <v>125</v>
      </c>
      <c r="C126" s="8">
        <v>44860</v>
      </c>
      <c r="D126" s="8">
        <v>44860</v>
      </c>
      <c r="E126" s="33" t="s">
        <v>235</v>
      </c>
      <c r="F126" s="10">
        <v>73</v>
      </c>
      <c r="G126" s="10"/>
      <c r="H126" s="70"/>
      <c r="I126" s="17" t="s">
        <v>121</v>
      </c>
      <c r="J126" s="16" t="s">
        <v>256</v>
      </c>
      <c r="K126" s="13">
        <f>+K125+G126-F126</f>
        <v>26377</v>
      </c>
      <c r="L126" s="19" t="b">
        <f>+K126=H126</f>
        <v>0</v>
      </c>
    </row>
    <row r="127" spans="2:13" x14ac:dyDescent="0.55000000000000004">
      <c r="B127">
        <v>126</v>
      </c>
      <c r="C127" s="63" t="s">
        <v>244</v>
      </c>
      <c r="D127" s="63" t="s">
        <v>244</v>
      </c>
      <c r="E127" s="63" t="s">
        <v>250</v>
      </c>
      <c r="F127" s="68">
        <v>60</v>
      </c>
      <c r="G127" s="8"/>
      <c r="H127" s="70"/>
      <c r="I127" s="8" t="s">
        <v>244</v>
      </c>
      <c r="J127" s="73" t="s">
        <v>244</v>
      </c>
      <c r="K127" s="13">
        <f>+K126+G127-F127</f>
        <v>26317</v>
      </c>
      <c r="L127" s="19" t="b">
        <f>+K127=H127</f>
        <v>0</v>
      </c>
      <c r="M127" s="74"/>
    </row>
    <row r="128" spans="2:13" x14ac:dyDescent="0.55000000000000004">
      <c r="B128">
        <v>127</v>
      </c>
      <c r="C128" s="8">
        <v>44865</v>
      </c>
      <c r="D128" s="8">
        <v>44865</v>
      </c>
      <c r="E128" s="33" t="s">
        <v>224</v>
      </c>
      <c r="F128" s="10">
        <v>10000</v>
      </c>
      <c r="G128" s="10"/>
      <c r="H128" s="45">
        <v>16317</v>
      </c>
      <c r="I128" t="s">
        <v>94</v>
      </c>
      <c r="J128" s="16" t="s">
        <v>60</v>
      </c>
      <c r="K128" s="13">
        <f>+K127+G128-F128</f>
        <v>16317</v>
      </c>
      <c r="L128" s="65" t="b">
        <f>+K128=H128</f>
        <v>1</v>
      </c>
    </row>
    <row r="129" spans="2:13" x14ac:dyDescent="0.55000000000000004">
      <c r="B129">
        <v>128</v>
      </c>
      <c r="C129" s="8">
        <v>44910</v>
      </c>
      <c r="D129" s="8">
        <v>44910</v>
      </c>
      <c r="E129" s="33" t="s">
        <v>237</v>
      </c>
      <c r="F129" s="10"/>
      <c r="G129" s="10">
        <v>450000</v>
      </c>
      <c r="H129" s="45"/>
      <c r="I129" s="17" t="s">
        <v>121</v>
      </c>
      <c r="J129" s="16" t="s">
        <v>257</v>
      </c>
      <c r="K129" s="13">
        <f t="shared" ref="K129:K140" si="0">+K128+G129-F129</f>
        <v>466317</v>
      </c>
      <c r="L129" s="19" t="b">
        <f t="shared" ref="L129:L140" si="1">+K129=H129</f>
        <v>0</v>
      </c>
    </row>
    <row r="130" spans="2:13" x14ac:dyDescent="0.55000000000000004">
      <c r="B130">
        <v>129</v>
      </c>
      <c r="C130" s="8">
        <v>44925</v>
      </c>
      <c r="D130" s="8">
        <v>44925</v>
      </c>
      <c r="E130" s="33" t="s">
        <v>238</v>
      </c>
      <c r="F130" s="10">
        <v>10000</v>
      </c>
      <c r="G130" s="10"/>
      <c r="H130" s="45"/>
      <c r="I130" s="71" t="s">
        <v>94</v>
      </c>
      <c r="J130" s="16" t="s">
        <v>60</v>
      </c>
      <c r="K130" s="13">
        <f t="shared" si="0"/>
        <v>456317</v>
      </c>
      <c r="L130" s="19" t="b">
        <f t="shared" si="1"/>
        <v>0</v>
      </c>
    </row>
    <row r="131" spans="2:13" x14ac:dyDescent="0.55000000000000004">
      <c r="B131">
        <v>130</v>
      </c>
      <c r="C131" s="8">
        <v>44928</v>
      </c>
      <c r="D131" s="8">
        <v>44928</v>
      </c>
      <c r="E131" s="33" t="s">
        <v>239</v>
      </c>
      <c r="F131" s="10">
        <v>2340</v>
      </c>
      <c r="G131" s="10"/>
      <c r="H131" s="45"/>
      <c r="I131" s="71" t="s">
        <v>113</v>
      </c>
      <c r="J131" s="16" t="s">
        <v>249</v>
      </c>
      <c r="K131" s="13">
        <f t="shared" si="0"/>
        <v>453977</v>
      </c>
      <c r="L131" s="19" t="b">
        <f t="shared" si="1"/>
        <v>0</v>
      </c>
      <c r="M131" s="74"/>
    </row>
    <row r="132" spans="2:13" x14ac:dyDescent="0.55000000000000004">
      <c r="B132">
        <v>131</v>
      </c>
      <c r="C132" s="8">
        <v>44943</v>
      </c>
      <c r="D132" s="8">
        <v>44943</v>
      </c>
      <c r="E132" s="33" t="s">
        <v>240</v>
      </c>
      <c r="F132" s="10">
        <v>100000</v>
      </c>
      <c r="G132" s="10"/>
      <c r="H132" s="45"/>
      <c r="I132" s="17" t="s">
        <v>121</v>
      </c>
      <c r="J132" s="73" t="s">
        <v>251</v>
      </c>
      <c r="K132" s="13">
        <f t="shared" si="0"/>
        <v>353977</v>
      </c>
      <c r="L132" s="19" t="b">
        <f t="shared" si="1"/>
        <v>0</v>
      </c>
    </row>
    <row r="133" spans="2:13" x14ac:dyDescent="0.55000000000000004">
      <c r="B133">
        <v>132</v>
      </c>
      <c r="C133" s="8">
        <v>44956</v>
      </c>
      <c r="D133" s="8">
        <v>44956</v>
      </c>
      <c r="E133" s="33" t="s">
        <v>241</v>
      </c>
      <c r="F133" s="10">
        <v>17000</v>
      </c>
      <c r="G133" s="10"/>
      <c r="H133" s="45"/>
      <c r="I133" s="17" t="s">
        <v>121</v>
      </c>
      <c r="J133" s="73" t="s">
        <v>252</v>
      </c>
      <c r="K133" s="13">
        <f t="shared" si="0"/>
        <v>336977</v>
      </c>
      <c r="L133" s="19" t="b">
        <f t="shared" si="1"/>
        <v>0</v>
      </c>
    </row>
    <row r="134" spans="2:13" x14ac:dyDescent="0.55000000000000004">
      <c r="B134">
        <v>133</v>
      </c>
      <c r="C134" s="8">
        <v>44957</v>
      </c>
      <c r="D134" s="8">
        <v>44957</v>
      </c>
      <c r="E134" s="33" t="s">
        <v>242</v>
      </c>
      <c r="F134" s="10">
        <v>20000</v>
      </c>
      <c r="G134" s="10"/>
      <c r="H134" s="45"/>
      <c r="I134" s="71" t="s">
        <v>94</v>
      </c>
      <c r="J134" s="16" t="s">
        <v>60</v>
      </c>
      <c r="K134" s="13">
        <f t="shared" si="0"/>
        <v>316977</v>
      </c>
      <c r="L134" s="19" t="b">
        <f t="shared" si="1"/>
        <v>0</v>
      </c>
    </row>
    <row r="135" spans="2:13" x14ac:dyDescent="0.55000000000000004">
      <c r="B135">
        <v>134</v>
      </c>
      <c r="C135" s="8">
        <v>44958</v>
      </c>
      <c r="D135" s="8">
        <v>44958</v>
      </c>
      <c r="E135" s="33" t="s">
        <v>243</v>
      </c>
      <c r="F135" s="10"/>
      <c r="G135" s="10">
        <v>10000</v>
      </c>
      <c r="H135" s="45"/>
      <c r="I135" s="8" t="s">
        <v>244</v>
      </c>
      <c r="J135" s="73" t="s">
        <v>244</v>
      </c>
      <c r="K135" s="13">
        <f t="shared" si="0"/>
        <v>326977</v>
      </c>
      <c r="L135" s="19" t="b">
        <f t="shared" si="1"/>
        <v>0</v>
      </c>
    </row>
    <row r="136" spans="2:13" x14ac:dyDescent="0.55000000000000004">
      <c r="B136">
        <v>135</v>
      </c>
      <c r="C136" s="63" t="s">
        <v>244</v>
      </c>
      <c r="D136" s="63" t="s">
        <v>244</v>
      </c>
      <c r="E136" s="63" t="s">
        <v>250</v>
      </c>
      <c r="F136" s="68">
        <v>47940</v>
      </c>
      <c r="G136" s="8"/>
      <c r="H136" s="45"/>
      <c r="I136" s="8" t="s">
        <v>244</v>
      </c>
      <c r="J136" s="73" t="s">
        <v>244</v>
      </c>
      <c r="K136" s="13">
        <f t="shared" si="0"/>
        <v>279037</v>
      </c>
      <c r="L136" s="19" t="b">
        <f t="shared" si="1"/>
        <v>0</v>
      </c>
      <c r="M136" s="74"/>
    </row>
    <row r="137" spans="2:13" x14ac:dyDescent="0.55000000000000004">
      <c r="B137">
        <v>136</v>
      </c>
      <c r="C137" s="8">
        <v>44985</v>
      </c>
      <c r="D137" s="8">
        <v>44985</v>
      </c>
      <c r="E137" s="33" t="s">
        <v>242</v>
      </c>
      <c r="F137" s="10">
        <v>10000</v>
      </c>
      <c r="G137" s="10"/>
      <c r="H137" s="45">
        <v>269037</v>
      </c>
      <c r="I137" s="33" t="s">
        <v>94</v>
      </c>
      <c r="J137" s="16" t="s">
        <v>60</v>
      </c>
      <c r="K137" s="13">
        <f t="shared" si="0"/>
        <v>269037</v>
      </c>
      <c r="L137" s="65" t="b">
        <f t="shared" si="1"/>
        <v>1</v>
      </c>
      <c r="M137" s="28" t="s">
        <v>245</v>
      </c>
    </row>
    <row r="138" spans="2:13" x14ac:dyDescent="0.55000000000000004">
      <c r="B138">
        <v>137</v>
      </c>
      <c r="C138" s="8">
        <v>45016</v>
      </c>
      <c r="D138" s="8">
        <v>45016</v>
      </c>
      <c r="E138" s="33" t="s">
        <v>224</v>
      </c>
      <c r="F138" s="10">
        <v>10000</v>
      </c>
      <c r="G138" s="10"/>
      <c r="H138" s="45">
        <v>259037</v>
      </c>
      <c r="I138" s="33" t="s">
        <v>94</v>
      </c>
      <c r="J138" s="16" t="s">
        <v>224</v>
      </c>
      <c r="K138" s="13">
        <f t="shared" si="0"/>
        <v>259037</v>
      </c>
      <c r="L138" s="65" t="b">
        <f t="shared" si="1"/>
        <v>1</v>
      </c>
    </row>
    <row r="139" spans="2:13" x14ac:dyDescent="0.55000000000000004">
      <c r="B139">
        <v>138</v>
      </c>
      <c r="C139" s="8">
        <v>45019</v>
      </c>
      <c r="D139" s="8">
        <v>45016</v>
      </c>
      <c r="E139" s="33" t="s">
        <v>261</v>
      </c>
      <c r="F139" s="10">
        <v>2340</v>
      </c>
      <c r="G139" s="10"/>
      <c r="H139" s="45">
        <v>256697</v>
      </c>
      <c r="I139" s="33" t="s">
        <v>113</v>
      </c>
      <c r="J139" s="16" t="s">
        <v>261</v>
      </c>
      <c r="K139" s="13">
        <f t="shared" si="0"/>
        <v>256697</v>
      </c>
      <c r="L139" s="65" t="b">
        <f t="shared" si="1"/>
        <v>1</v>
      </c>
    </row>
    <row r="140" spans="2:13" x14ac:dyDescent="0.55000000000000004">
      <c r="B140">
        <v>139</v>
      </c>
      <c r="C140" s="8">
        <v>45044</v>
      </c>
      <c r="D140" s="8">
        <v>45044</v>
      </c>
      <c r="E140" s="33" t="s">
        <v>224</v>
      </c>
      <c r="F140" s="10">
        <v>10000</v>
      </c>
      <c r="G140" s="10"/>
      <c r="H140" s="45">
        <v>246697</v>
      </c>
      <c r="I140" s="33" t="s">
        <v>94</v>
      </c>
      <c r="J140" s="16" t="s">
        <v>224</v>
      </c>
      <c r="K140" s="13">
        <f t="shared" si="0"/>
        <v>246697</v>
      </c>
      <c r="L140" s="65" t="b">
        <f t="shared" si="1"/>
        <v>1</v>
      </c>
      <c r="M140" s="28" t="s">
        <v>262</v>
      </c>
    </row>
  </sheetData>
  <sortState ref="C143:F145">
    <sortCondition ref="C143:C145"/>
  </sortState>
  <conditionalFormatting sqref="I1">
    <cfRule type="iconSet" priority="146">
      <iconSet iconSet="4TrafficLights">
        <cfvo type="percent" val="0"/>
        <cfvo type="percent" val="25"/>
        <cfvo type="percent" val="50"/>
        <cfvo type="percent" val="75"/>
      </iconSet>
    </cfRule>
  </conditionalFormatting>
  <conditionalFormatting sqref="K2">
    <cfRule type="dataBar" priority="145">
      <dataBar>
        <cfvo type="min"/>
        <cfvo type="max"/>
        <color rgb="FF638EC6"/>
      </dataBar>
      <extLst>
        <ext xmlns:x14="http://schemas.microsoft.com/office/spreadsheetml/2009/9/main" uri="{B025F937-C7B1-47D3-B67F-A62EFF666E3E}">
          <x14:id>{CBDF305A-B632-42C7-9EB8-98B983D55397}</x14:id>
        </ext>
      </extLst>
    </cfRule>
  </conditionalFormatting>
  <conditionalFormatting sqref="I3:I17">
    <cfRule type="iconSet" priority="143">
      <iconSet iconSet="4TrafficLights">
        <cfvo type="percent" val="0"/>
        <cfvo type="percent" val="25"/>
        <cfvo type="percent" val="50"/>
        <cfvo type="percent" val="75"/>
      </iconSet>
    </cfRule>
  </conditionalFormatting>
  <conditionalFormatting sqref="I18:I28">
    <cfRule type="iconSet" priority="126">
      <iconSet iconSet="4TrafficLights">
        <cfvo type="percent" val="0"/>
        <cfvo type="percent" val="25"/>
        <cfvo type="percent" val="50"/>
        <cfvo type="percent" val="75"/>
      </iconSet>
    </cfRule>
  </conditionalFormatting>
  <conditionalFormatting sqref="K18:K28">
    <cfRule type="dataBar" priority="125">
      <dataBar>
        <cfvo type="min"/>
        <cfvo type="max"/>
        <color rgb="FF638EC6"/>
      </dataBar>
      <extLst>
        <ext xmlns:x14="http://schemas.microsoft.com/office/spreadsheetml/2009/9/main" uri="{B025F937-C7B1-47D3-B67F-A62EFF666E3E}">
          <x14:id>{7AB4A094-FC06-4077-A7F0-E192383BCC62}</x14:id>
        </ext>
      </extLst>
    </cfRule>
  </conditionalFormatting>
  <conditionalFormatting sqref="I29:I41">
    <cfRule type="iconSet" priority="119">
      <iconSet iconSet="4TrafficLights">
        <cfvo type="percent" val="0"/>
        <cfvo type="percent" val="25"/>
        <cfvo type="percent" val="50"/>
        <cfvo type="percent" val="75"/>
      </iconSet>
    </cfRule>
  </conditionalFormatting>
  <conditionalFormatting sqref="I42:I67">
    <cfRule type="iconSet" priority="111">
      <iconSet iconSet="4TrafficLights">
        <cfvo type="percent" val="0"/>
        <cfvo type="percent" val="25"/>
        <cfvo type="percent" val="50"/>
        <cfvo type="percent" val="75"/>
      </iconSet>
    </cfRule>
  </conditionalFormatting>
  <conditionalFormatting sqref="I61:I66">
    <cfRule type="iconSet" priority="103">
      <iconSet iconSet="4TrafficLights">
        <cfvo type="percent" val="0"/>
        <cfvo type="percent" val="25"/>
        <cfvo type="percent" val="50"/>
        <cfvo type="percent" val="75"/>
      </iconSet>
    </cfRule>
  </conditionalFormatting>
  <conditionalFormatting sqref="I67:I68">
    <cfRule type="iconSet" priority="95">
      <iconSet iconSet="4TrafficLights">
        <cfvo type="percent" val="0"/>
        <cfvo type="percent" val="25"/>
        <cfvo type="percent" val="50"/>
        <cfvo type="percent" val="75"/>
      </iconSet>
    </cfRule>
  </conditionalFormatting>
  <conditionalFormatting sqref="K69:K70">
    <cfRule type="dataBar" priority="87">
      <dataBar>
        <cfvo type="min"/>
        <cfvo type="max"/>
        <color rgb="FF638EC6"/>
      </dataBar>
      <extLst>
        <ext xmlns:x14="http://schemas.microsoft.com/office/spreadsheetml/2009/9/main" uri="{B025F937-C7B1-47D3-B67F-A62EFF666E3E}">
          <x14:id>{0A63D04F-B34B-4E36-B00F-FDF2950D0646}</x14:id>
        </ext>
      </extLst>
    </cfRule>
  </conditionalFormatting>
  <conditionalFormatting sqref="K69:K70">
    <cfRule type="dataBar" priority="86">
      <dataBar>
        <cfvo type="min"/>
        <cfvo type="max"/>
        <color rgb="FF638EC6"/>
      </dataBar>
      <extLst>
        <ext xmlns:x14="http://schemas.microsoft.com/office/spreadsheetml/2009/9/main" uri="{B025F937-C7B1-47D3-B67F-A62EFF666E3E}">
          <x14:id>{BB50154E-0E47-4E8C-9CE2-205B156CF3D7}</x14:id>
        </ext>
      </extLst>
    </cfRule>
  </conditionalFormatting>
  <conditionalFormatting sqref="K69:K70">
    <cfRule type="dataBar" priority="85">
      <dataBar>
        <cfvo type="min"/>
        <cfvo type="max"/>
        <color rgb="FF638EC6"/>
      </dataBar>
      <extLst>
        <ext xmlns:x14="http://schemas.microsoft.com/office/spreadsheetml/2009/9/main" uri="{B025F937-C7B1-47D3-B67F-A62EFF666E3E}">
          <x14:id>{FD10DE63-BDA7-4A00-86F9-CB2587B95BB5}</x14:id>
        </ext>
      </extLst>
    </cfRule>
  </conditionalFormatting>
  <conditionalFormatting sqref="K69:K70">
    <cfRule type="dataBar" priority="84">
      <dataBar>
        <cfvo type="min"/>
        <cfvo type="max"/>
        <color rgb="FF638EC6"/>
      </dataBar>
      <extLst>
        <ext xmlns:x14="http://schemas.microsoft.com/office/spreadsheetml/2009/9/main" uri="{B025F937-C7B1-47D3-B67F-A62EFF666E3E}">
          <x14:id>{FEC26209-0464-4E96-9DDA-237300DFB4FF}</x14:id>
        </ext>
      </extLst>
    </cfRule>
  </conditionalFormatting>
  <conditionalFormatting sqref="K69:K70">
    <cfRule type="dataBar" priority="83">
      <dataBar>
        <cfvo type="min"/>
        <cfvo type="max"/>
        <color rgb="FF638EC6"/>
      </dataBar>
      <extLst>
        <ext xmlns:x14="http://schemas.microsoft.com/office/spreadsheetml/2009/9/main" uri="{B025F937-C7B1-47D3-B67F-A62EFF666E3E}">
          <x14:id>{DCF45C55-B18E-40EF-8E76-275D91F98972}</x14:id>
        </ext>
      </extLst>
    </cfRule>
  </conditionalFormatting>
  <conditionalFormatting sqref="K69:K70">
    <cfRule type="dataBar" priority="82">
      <dataBar>
        <cfvo type="min"/>
        <cfvo type="max"/>
        <color rgb="FF638EC6"/>
      </dataBar>
      <extLst>
        <ext xmlns:x14="http://schemas.microsoft.com/office/spreadsheetml/2009/9/main" uri="{B025F937-C7B1-47D3-B67F-A62EFF666E3E}">
          <x14:id>{BC8A812C-61AF-4EA5-9D68-7A3000CD8DC4}</x14:id>
        </ext>
      </extLst>
    </cfRule>
  </conditionalFormatting>
  <conditionalFormatting sqref="K69:K70">
    <cfRule type="dataBar" priority="81">
      <dataBar>
        <cfvo type="min"/>
        <cfvo type="max"/>
        <color rgb="FF638EC6"/>
      </dataBar>
      <extLst>
        <ext xmlns:x14="http://schemas.microsoft.com/office/spreadsheetml/2009/9/main" uri="{B025F937-C7B1-47D3-B67F-A62EFF666E3E}">
          <x14:id>{88CDA9CC-F2AE-4A97-9457-CDCE63595FC0}</x14:id>
        </ext>
      </extLst>
    </cfRule>
  </conditionalFormatting>
  <conditionalFormatting sqref="I69">
    <cfRule type="iconSet" priority="79">
      <iconSet iconSet="4TrafficLights">
        <cfvo type="percent" val="0"/>
        <cfvo type="percent" val="25"/>
        <cfvo type="percent" val="50"/>
        <cfvo type="percent" val="75"/>
      </iconSet>
    </cfRule>
  </conditionalFormatting>
  <conditionalFormatting sqref="K2">
    <cfRule type="dataBar" priority="44">
      <dataBar>
        <cfvo type="min"/>
        <cfvo type="max"/>
        <color rgb="FF638EC6"/>
      </dataBar>
      <extLst>
        <ext xmlns:x14="http://schemas.microsoft.com/office/spreadsheetml/2009/9/main" uri="{B025F937-C7B1-47D3-B67F-A62EFF666E3E}">
          <x14:id>{FADB2077-2B29-4DA5-989C-CE114FDF7203}</x14:id>
        </ext>
      </extLst>
    </cfRule>
  </conditionalFormatting>
  <conditionalFormatting sqref="K2">
    <cfRule type="dataBar" priority="45">
      <dataBar>
        <cfvo type="min"/>
        <cfvo type="max"/>
        <color rgb="FF638EC6"/>
      </dataBar>
      <extLst>
        <ext xmlns:x14="http://schemas.microsoft.com/office/spreadsheetml/2009/9/main" uri="{B025F937-C7B1-47D3-B67F-A62EFF666E3E}">
          <x14:id>{CD41B491-28AE-4A94-81CF-93FEE7206903}</x14:id>
        </ext>
      </extLst>
    </cfRule>
  </conditionalFormatting>
  <conditionalFormatting sqref="K2">
    <cfRule type="dataBar" priority="46">
      <dataBar>
        <cfvo type="min"/>
        <cfvo type="max"/>
        <color rgb="FF638EC6"/>
      </dataBar>
      <extLst>
        <ext xmlns:x14="http://schemas.microsoft.com/office/spreadsheetml/2009/9/main" uri="{B025F937-C7B1-47D3-B67F-A62EFF666E3E}">
          <x14:id>{8151A45B-24CB-4612-942E-3348D43873EB}</x14:id>
        </ext>
      </extLst>
    </cfRule>
  </conditionalFormatting>
  <conditionalFormatting sqref="K2">
    <cfRule type="dataBar" priority="47">
      <dataBar>
        <cfvo type="min"/>
        <cfvo type="max"/>
        <color rgb="FF008AEF"/>
      </dataBar>
      <extLst>
        <ext xmlns:x14="http://schemas.microsoft.com/office/spreadsheetml/2009/9/main" uri="{B025F937-C7B1-47D3-B67F-A62EFF666E3E}">
          <x14:id>{2B529740-E3A1-41A4-ADE1-B8F4C46F4C50}</x14:id>
        </ext>
      </extLst>
    </cfRule>
  </conditionalFormatting>
  <conditionalFormatting sqref="K1:K1048576">
    <cfRule type="dataBar" priority="33">
      <dataBar>
        <cfvo type="min"/>
        <cfvo type="max"/>
        <color rgb="FF638EC6"/>
      </dataBar>
      <extLst>
        <ext xmlns:x14="http://schemas.microsoft.com/office/spreadsheetml/2009/9/main" uri="{B025F937-C7B1-47D3-B67F-A62EFF666E3E}">
          <x14:id>{28D6981D-652A-46FF-980F-DA5627E93270}</x14:id>
        </ext>
      </extLst>
    </cfRule>
  </conditionalFormatting>
  <conditionalFormatting sqref="I86:I89 I91">
    <cfRule type="iconSet" priority="25">
      <iconSet iconSet="4TrafficLights">
        <cfvo type="percent" val="0"/>
        <cfvo type="percent" val="25"/>
        <cfvo type="percent" val="50"/>
        <cfvo type="percent" val="75"/>
      </iconSet>
    </cfRule>
  </conditionalFormatting>
  <conditionalFormatting sqref="I90">
    <cfRule type="iconSet" priority="24">
      <iconSet iconSet="4TrafficLights">
        <cfvo type="percent" val="0"/>
        <cfvo type="percent" val="25"/>
        <cfvo type="percent" val="50"/>
        <cfvo type="percent" val="75"/>
      </iconSet>
    </cfRule>
  </conditionalFormatting>
  <conditionalFormatting sqref="I92:I99">
    <cfRule type="iconSet" priority="23">
      <iconSet iconSet="4TrafficLights">
        <cfvo type="percent" val="0"/>
        <cfvo type="percent" val="25"/>
        <cfvo type="percent" val="50"/>
        <cfvo type="percent" val="75"/>
      </iconSet>
    </cfRule>
  </conditionalFormatting>
  <conditionalFormatting sqref="K2:K140">
    <cfRule type="dataBar" priority="254">
      <dataBar>
        <cfvo type="min"/>
        <cfvo type="max"/>
        <color rgb="FF638EC6"/>
      </dataBar>
      <extLst>
        <ext xmlns:x14="http://schemas.microsoft.com/office/spreadsheetml/2009/9/main" uri="{B025F937-C7B1-47D3-B67F-A62EFF666E3E}">
          <x14:id>{B6E1E071-A686-4352-836A-C860DD2C9D18}</x14:id>
        </ext>
      </extLst>
    </cfRule>
  </conditionalFormatting>
  <conditionalFormatting sqref="K81:K140">
    <cfRule type="dataBar" priority="256">
      <dataBar>
        <cfvo type="min"/>
        <cfvo type="max"/>
        <color rgb="FF638EC6"/>
      </dataBar>
      <extLst>
        <ext xmlns:x14="http://schemas.microsoft.com/office/spreadsheetml/2009/9/main" uri="{B025F937-C7B1-47D3-B67F-A62EFF666E3E}">
          <x14:id>{8829AE31-3163-4729-8D69-96E9C0B767CB}</x14:id>
        </ext>
      </extLst>
    </cfRule>
  </conditionalFormatting>
  <conditionalFormatting sqref="K3:K140">
    <cfRule type="dataBar" priority="258">
      <dataBar>
        <cfvo type="min"/>
        <cfvo type="max"/>
        <color rgb="FF638EC6"/>
      </dataBar>
      <extLst>
        <ext xmlns:x14="http://schemas.microsoft.com/office/spreadsheetml/2009/9/main" uri="{B025F937-C7B1-47D3-B67F-A62EFF666E3E}">
          <x14:id>{45074CA2-2018-4DE4-A451-ACD56BBB3F5C}</x14:id>
        </ext>
      </extLst>
    </cfRule>
  </conditionalFormatting>
  <conditionalFormatting sqref="K29:K140">
    <cfRule type="dataBar" priority="260">
      <dataBar>
        <cfvo type="min"/>
        <cfvo type="max"/>
        <color rgb="FF638EC6"/>
      </dataBar>
      <extLst>
        <ext xmlns:x14="http://schemas.microsoft.com/office/spreadsheetml/2009/9/main" uri="{B025F937-C7B1-47D3-B67F-A62EFF666E3E}">
          <x14:id>{A0B78E28-25FC-4FB9-8819-D77B7D1149B0}</x14:id>
        </ext>
      </extLst>
    </cfRule>
  </conditionalFormatting>
  <conditionalFormatting sqref="K3:K140">
    <cfRule type="dataBar" priority="262">
      <dataBar>
        <cfvo type="min"/>
        <cfvo type="max"/>
        <color rgb="FF008AEF"/>
      </dataBar>
      <extLst>
        <ext xmlns:x14="http://schemas.microsoft.com/office/spreadsheetml/2009/9/main" uri="{B025F937-C7B1-47D3-B67F-A62EFF666E3E}">
          <x14:id>{1F13E0EB-E2C2-46A2-A659-B44E4629A0F2}</x14:id>
        </ext>
      </extLst>
    </cfRule>
  </conditionalFormatting>
  <conditionalFormatting sqref="I110">
    <cfRule type="iconSet" priority="10">
      <iconSet iconSet="4TrafficLights">
        <cfvo type="percent" val="0"/>
        <cfvo type="percent" val="25"/>
        <cfvo type="percent" val="50"/>
        <cfvo type="percent" val="75"/>
      </iconSet>
    </cfRule>
  </conditionalFormatting>
  <conditionalFormatting sqref="I112:I113">
    <cfRule type="iconSet" priority="9">
      <iconSet iconSet="4TrafficLights">
        <cfvo type="percent" val="0"/>
        <cfvo type="percent" val="25"/>
        <cfvo type="percent" val="50"/>
        <cfvo type="percent" val="75"/>
      </iconSet>
    </cfRule>
  </conditionalFormatting>
  <conditionalFormatting sqref="I124:I126">
    <cfRule type="iconSet" priority="8">
      <iconSet iconSet="4TrafficLights">
        <cfvo type="percent" val="0"/>
        <cfvo type="percent" val="25"/>
        <cfvo type="percent" val="50"/>
        <cfvo type="percent" val="75"/>
      </iconSet>
    </cfRule>
  </conditionalFormatting>
  <conditionalFormatting sqref="I115:I117 I120">
    <cfRule type="iconSet" priority="7">
      <iconSet iconSet="4TrafficLights">
        <cfvo type="percent" val="0"/>
        <cfvo type="percent" val="25"/>
        <cfvo type="percent" val="50"/>
        <cfvo type="percent" val="75"/>
      </iconSet>
    </cfRule>
  </conditionalFormatting>
  <conditionalFormatting sqref="I119">
    <cfRule type="iconSet" priority="6">
      <iconSet iconSet="4TrafficLights">
        <cfvo type="percent" val="0"/>
        <cfvo type="percent" val="25"/>
        <cfvo type="percent" val="50"/>
        <cfvo type="percent" val="75"/>
      </iconSet>
    </cfRule>
  </conditionalFormatting>
  <conditionalFormatting sqref="I129">
    <cfRule type="iconSet" priority="5">
      <iconSet iconSet="4TrafficLights">
        <cfvo type="percent" val="0"/>
        <cfvo type="percent" val="25"/>
        <cfvo type="percent" val="50"/>
        <cfvo type="percent" val="75"/>
      </iconSet>
    </cfRule>
  </conditionalFormatting>
  <conditionalFormatting sqref="I132">
    <cfRule type="iconSet" priority="4">
      <iconSet iconSet="4TrafficLights">
        <cfvo type="percent" val="0"/>
        <cfvo type="percent" val="25"/>
        <cfvo type="percent" val="50"/>
        <cfvo type="percent" val="75"/>
      </iconSet>
    </cfRule>
  </conditionalFormatting>
  <conditionalFormatting sqref="I133">
    <cfRule type="iconSet" priority="3">
      <iconSet iconSet="4TrafficLights">
        <cfvo type="percent" val="0"/>
        <cfvo type="percent" val="25"/>
        <cfvo type="percent" val="50"/>
        <cfvo type="percent" val="75"/>
      </iconSet>
    </cfRule>
  </conditionalFormatting>
  <conditionalFormatting sqref="I70:I85">
    <cfRule type="iconSet" priority="2">
      <iconSet iconSet="4TrafficLights">
        <cfvo type="percent" val="0"/>
        <cfvo type="percent" val="25"/>
        <cfvo type="percent" val="50"/>
        <cfvo type="percent" val="75"/>
      </iconSet>
    </cfRule>
  </conditionalFormatting>
  <conditionalFormatting sqref="I70:I85">
    <cfRule type="iconSet" priority="1">
      <iconSet iconSet="4TrafficLights">
        <cfvo type="percent" val="0"/>
        <cfvo type="percent" val="25"/>
        <cfvo type="percent" val="50"/>
        <cfvo type="percent" val="75"/>
      </iconSet>
    </cfRule>
  </conditionalFormatting>
  <pageMargins left="0.70866141732283472" right="0.70866141732283472" top="0.74803149606299213" bottom="0.74803149606299213" header="0.31496062992125984" footer="0.31496062992125984"/>
  <pageSetup paperSize="9" scale="21" orientation="portrait" r:id="rId1"/>
  <headerFooter>
    <oddHeader>&amp;L&amp;14 21EN.ComptabiliteProjet&amp;R&amp;14&amp;D</oddHeader>
  </headerFooter>
  <legacyDrawing r:id="rId2"/>
  <extLst>
    <ext xmlns:x14="http://schemas.microsoft.com/office/spreadsheetml/2009/9/main" uri="{78C0D931-6437-407d-A8EE-F0AAD7539E65}">
      <x14:conditionalFormattings>
        <x14:conditionalFormatting xmlns:xm="http://schemas.microsoft.com/office/excel/2006/main">
          <x14:cfRule type="dataBar" id="{CBDF305A-B632-42C7-9EB8-98B983D55397}">
            <x14:dataBar minLength="0" maxLength="100" border="1" negativeBarBorderColorSameAsPositive="0">
              <x14:cfvo type="autoMin"/>
              <x14:cfvo type="autoMax"/>
              <x14:borderColor rgb="FF638EC6"/>
              <x14:negativeFillColor rgb="FFFF0000"/>
              <x14:negativeBorderColor rgb="FFFF0000"/>
              <x14:axisColor rgb="FF000000"/>
            </x14:dataBar>
          </x14:cfRule>
          <xm:sqref>K2</xm:sqref>
        </x14:conditionalFormatting>
        <x14:conditionalFormatting xmlns:xm="http://schemas.microsoft.com/office/excel/2006/main">
          <x14:cfRule type="dataBar" id="{7AB4A094-FC06-4077-A7F0-E192383BCC62}">
            <x14:dataBar minLength="0" maxLength="100" border="1" negativeBarBorderColorSameAsPositive="0">
              <x14:cfvo type="autoMin"/>
              <x14:cfvo type="autoMax"/>
              <x14:borderColor rgb="FF638EC6"/>
              <x14:negativeFillColor rgb="FFFF0000"/>
              <x14:negativeBorderColor rgb="FFFF0000"/>
              <x14:axisColor rgb="FF000000"/>
            </x14:dataBar>
          </x14:cfRule>
          <xm:sqref>K18:K28</xm:sqref>
        </x14:conditionalFormatting>
        <x14:conditionalFormatting xmlns:xm="http://schemas.microsoft.com/office/excel/2006/main">
          <x14:cfRule type="dataBar" id="{0A63D04F-B34B-4E36-B00F-FDF2950D0646}">
            <x14:dataBar minLength="0" maxLength="100" border="1" negativeBarBorderColorSameAsPositive="0">
              <x14:cfvo type="autoMin"/>
              <x14:cfvo type="autoMax"/>
              <x14:borderColor rgb="FF638EC6"/>
              <x14:negativeFillColor rgb="FFFF0000"/>
              <x14:negativeBorderColor rgb="FFFF0000"/>
              <x14:axisColor rgb="FF000000"/>
            </x14:dataBar>
          </x14:cfRule>
          <xm:sqref>K69:K70</xm:sqref>
        </x14:conditionalFormatting>
        <x14:conditionalFormatting xmlns:xm="http://schemas.microsoft.com/office/excel/2006/main">
          <x14:cfRule type="dataBar" id="{BB50154E-0E47-4E8C-9CE2-205B156CF3D7}">
            <x14:dataBar minLength="0" maxLength="100" border="1" negativeBarBorderColorSameAsPositive="0">
              <x14:cfvo type="autoMin"/>
              <x14:cfvo type="autoMax"/>
              <x14:borderColor rgb="FF638EC6"/>
              <x14:negativeFillColor rgb="FFFF0000"/>
              <x14:negativeBorderColor rgb="FFFF0000"/>
              <x14:axisColor rgb="FF000000"/>
            </x14:dataBar>
          </x14:cfRule>
          <xm:sqref>K69:K70</xm:sqref>
        </x14:conditionalFormatting>
        <x14:conditionalFormatting xmlns:xm="http://schemas.microsoft.com/office/excel/2006/main">
          <x14:cfRule type="dataBar" id="{FD10DE63-BDA7-4A00-86F9-CB2587B95BB5}">
            <x14:dataBar minLength="0" maxLength="100" border="1" negativeBarBorderColorSameAsPositive="0">
              <x14:cfvo type="autoMin"/>
              <x14:cfvo type="autoMax"/>
              <x14:borderColor rgb="FF638EC6"/>
              <x14:negativeFillColor rgb="FFFF0000"/>
              <x14:negativeBorderColor rgb="FFFF0000"/>
              <x14:axisColor rgb="FF000000"/>
            </x14:dataBar>
          </x14:cfRule>
          <xm:sqref>K69:K70</xm:sqref>
        </x14:conditionalFormatting>
        <x14:conditionalFormatting xmlns:xm="http://schemas.microsoft.com/office/excel/2006/main">
          <x14:cfRule type="dataBar" id="{FEC26209-0464-4E96-9DDA-237300DFB4FF}">
            <x14:dataBar minLength="0" maxLength="100" border="1" negativeBarBorderColorSameAsPositive="0">
              <x14:cfvo type="autoMin"/>
              <x14:cfvo type="autoMax"/>
              <x14:borderColor rgb="FF638EC6"/>
              <x14:negativeFillColor rgb="FFFF0000"/>
              <x14:negativeBorderColor rgb="FFFF0000"/>
              <x14:axisColor rgb="FF000000"/>
            </x14:dataBar>
          </x14:cfRule>
          <xm:sqref>K69:K70</xm:sqref>
        </x14:conditionalFormatting>
        <x14:conditionalFormatting xmlns:xm="http://schemas.microsoft.com/office/excel/2006/main">
          <x14:cfRule type="dataBar" id="{DCF45C55-B18E-40EF-8E76-275D91F98972}">
            <x14:dataBar minLength="0" maxLength="100" border="1" negativeBarBorderColorSameAsPositive="0">
              <x14:cfvo type="autoMin"/>
              <x14:cfvo type="autoMax"/>
              <x14:borderColor rgb="FF638EC6"/>
              <x14:negativeFillColor rgb="FFFF0000"/>
              <x14:negativeBorderColor rgb="FFFF0000"/>
              <x14:axisColor rgb="FF000000"/>
            </x14:dataBar>
          </x14:cfRule>
          <xm:sqref>K69:K70</xm:sqref>
        </x14:conditionalFormatting>
        <x14:conditionalFormatting xmlns:xm="http://schemas.microsoft.com/office/excel/2006/main">
          <x14:cfRule type="dataBar" id="{BC8A812C-61AF-4EA5-9D68-7A3000CD8DC4}">
            <x14:dataBar minLength="0" maxLength="100" border="1" negativeBarBorderColorSameAsPositive="0">
              <x14:cfvo type="autoMin"/>
              <x14:cfvo type="autoMax"/>
              <x14:borderColor rgb="FF638EC6"/>
              <x14:negativeFillColor rgb="FFFF0000"/>
              <x14:negativeBorderColor rgb="FFFF0000"/>
              <x14:axisColor rgb="FF000000"/>
            </x14:dataBar>
          </x14:cfRule>
          <xm:sqref>K69:K70</xm:sqref>
        </x14:conditionalFormatting>
        <x14:conditionalFormatting xmlns:xm="http://schemas.microsoft.com/office/excel/2006/main">
          <x14:cfRule type="dataBar" id="{88CDA9CC-F2AE-4A97-9457-CDCE63595FC0}">
            <x14:dataBar minLength="0" maxLength="100" border="1" negativeBarBorderColorSameAsPositive="0">
              <x14:cfvo type="autoMin"/>
              <x14:cfvo type="autoMax"/>
              <x14:borderColor rgb="FF638EC6"/>
              <x14:negativeFillColor rgb="FFFF0000"/>
              <x14:negativeBorderColor rgb="FFFF0000"/>
              <x14:axisColor rgb="FF000000"/>
            </x14:dataBar>
          </x14:cfRule>
          <xm:sqref>K69:K70</xm:sqref>
        </x14:conditionalFormatting>
        <x14:conditionalFormatting xmlns:xm="http://schemas.microsoft.com/office/excel/2006/main">
          <x14:cfRule type="dataBar" id="{FADB2077-2B29-4DA5-989C-CE114FDF7203}">
            <x14:dataBar minLength="0" maxLength="100" border="1" negativeBarBorderColorSameAsPositive="0">
              <x14:cfvo type="autoMin"/>
              <x14:cfvo type="autoMax"/>
              <x14:borderColor rgb="FF638EC6"/>
              <x14:negativeFillColor rgb="FFFF0000"/>
              <x14:negativeBorderColor rgb="FFFF0000"/>
              <x14:axisColor rgb="FF000000"/>
            </x14:dataBar>
          </x14:cfRule>
          <xm:sqref>K2</xm:sqref>
        </x14:conditionalFormatting>
        <x14:conditionalFormatting xmlns:xm="http://schemas.microsoft.com/office/excel/2006/main">
          <x14:cfRule type="dataBar" id="{CD41B491-28AE-4A94-81CF-93FEE7206903}">
            <x14:dataBar minLength="0" maxLength="100" border="1" negativeBarBorderColorSameAsPositive="0">
              <x14:cfvo type="autoMin"/>
              <x14:cfvo type="autoMax"/>
              <x14:borderColor rgb="FF638EC6"/>
              <x14:negativeFillColor rgb="FFFF0000"/>
              <x14:negativeBorderColor rgb="FFFF0000"/>
              <x14:axisColor rgb="FF000000"/>
            </x14:dataBar>
          </x14:cfRule>
          <xm:sqref>K2</xm:sqref>
        </x14:conditionalFormatting>
        <x14:conditionalFormatting xmlns:xm="http://schemas.microsoft.com/office/excel/2006/main">
          <x14:cfRule type="dataBar" id="{8151A45B-24CB-4612-942E-3348D43873EB}">
            <x14:dataBar minLength="0" maxLength="100" border="1" negativeBarBorderColorSameAsPositive="0">
              <x14:cfvo type="autoMin"/>
              <x14:cfvo type="autoMax"/>
              <x14:borderColor rgb="FF638EC6"/>
              <x14:negativeFillColor rgb="FFFF0000"/>
              <x14:negativeBorderColor rgb="FFFF0000"/>
              <x14:axisColor rgb="FF000000"/>
            </x14:dataBar>
          </x14:cfRule>
          <xm:sqref>K2</xm:sqref>
        </x14:conditionalFormatting>
        <x14:conditionalFormatting xmlns:xm="http://schemas.microsoft.com/office/excel/2006/main">
          <x14:cfRule type="dataBar" id="{2B529740-E3A1-41A4-ADE1-B8F4C46F4C50}">
            <x14:dataBar minLength="0" maxLength="100" border="1" negativeBarBorderColorSameAsPositive="0">
              <x14:cfvo type="autoMin"/>
              <x14:cfvo type="autoMax"/>
              <x14:borderColor rgb="FF008AEF"/>
              <x14:negativeFillColor rgb="FFFF0000"/>
              <x14:negativeBorderColor rgb="FFFF0000"/>
              <x14:axisColor rgb="FF000000"/>
            </x14:dataBar>
          </x14:cfRule>
          <xm:sqref>K2</xm:sqref>
        </x14:conditionalFormatting>
        <x14:conditionalFormatting xmlns:xm="http://schemas.microsoft.com/office/excel/2006/main">
          <x14:cfRule type="dataBar" id="{28D6981D-652A-46FF-980F-DA5627E93270}">
            <x14:dataBar minLength="0" maxLength="100" border="1" negativeBarBorderColorSameAsPositive="0">
              <x14:cfvo type="autoMin"/>
              <x14:cfvo type="autoMax"/>
              <x14:borderColor rgb="FF638EC6"/>
              <x14:negativeFillColor rgb="FFFF0000"/>
              <x14:negativeBorderColor rgb="FFFF0000"/>
              <x14:axisColor rgb="FF000000"/>
            </x14:dataBar>
          </x14:cfRule>
          <xm:sqref>K1:K1048576</xm:sqref>
        </x14:conditionalFormatting>
        <x14:conditionalFormatting xmlns:xm="http://schemas.microsoft.com/office/excel/2006/main">
          <x14:cfRule type="dataBar" id="{B6E1E071-A686-4352-836A-C860DD2C9D18}">
            <x14:dataBar minLength="0" maxLength="100" border="1" negativeBarBorderColorSameAsPositive="0">
              <x14:cfvo type="autoMin"/>
              <x14:cfvo type="autoMax"/>
              <x14:borderColor rgb="FF638EC6"/>
              <x14:negativeFillColor rgb="FFFF0000"/>
              <x14:negativeBorderColor rgb="FFFF0000"/>
              <x14:axisColor rgb="FF000000"/>
            </x14:dataBar>
          </x14:cfRule>
          <xm:sqref>K2:K140</xm:sqref>
        </x14:conditionalFormatting>
        <x14:conditionalFormatting xmlns:xm="http://schemas.microsoft.com/office/excel/2006/main">
          <x14:cfRule type="dataBar" id="{8829AE31-3163-4729-8D69-96E9C0B767CB}">
            <x14:dataBar minLength="0" maxLength="100" border="1" negativeBarBorderColorSameAsPositive="0">
              <x14:cfvo type="autoMin"/>
              <x14:cfvo type="autoMax"/>
              <x14:borderColor rgb="FF638EC6"/>
              <x14:negativeFillColor rgb="FFFF0000"/>
              <x14:negativeBorderColor rgb="FFFF0000"/>
              <x14:axisColor rgb="FF000000"/>
            </x14:dataBar>
          </x14:cfRule>
          <xm:sqref>K81:K140</xm:sqref>
        </x14:conditionalFormatting>
        <x14:conditionalFormatting xmlns:xm="http://schemas.microsoft.com/office/excel/2006/main">
          <x14:cfRule type="dataBar" id="{45074CA2-2018-4DE4-A451-ACD56BBB3F5C}">
            <x14:dataBar minLength="0" maxLength="100" border="1" negativeBarBorderColorSameAsPositive="0">
              <x14:cfvo type="autoMin"/>
              <x14:cfvo type="autoMax"/>
              <x14:borderColor rgb="FF638EC6"/>
              <x14:negativeFillColor rgb="FFFF0000"/>
              <x14:negativeBorderColor rgb="FFFF0000"/>
              <x14:axisColor rgb="FF000000"/>
            </x14:dataBar>
          </x14:cfRule>
          <xm:sqref>K3:K140</xm:sqref>
        </x14:conditionalFormatting>
        <x14:conditionalFormatting xmlns:xm="http://schemas.microsoft.com/office/excel/2006/main">
          <x14:cfRule type="dataBar" id="{A0B78E28-25FC-4FB9-8819-D77B7D1149B0}">
            <x14:dataBar minLength="0" maxLength="100" border="1" negativeBarBorderColorSameAsPositive="0">
              <x14:cfvo type="autoMin"/>
              <x14:cfvo type="autoMax"/>
              <x14:borderColor rgb="FF638EC6"/>
              <x14:negativeFillColor rgb="FFFF0000"/>
              <x14:negativeBorderColor rgb="FFFF0000"/>
              <x14:axisColor rgb="FF000000"/>
            </x14:dataBar>
          </x14:cfRule>
          <xm:sqref>K29:K140</xm:sqref>
        </x14:conditionalFormatting>
        <x14:conditionalFormatting xmlns:xm="http://schemas.microsoft.com/office/excel/2006/main">
          <x14:cfRule type="dataBar" id="{1F13E0EB-E2C2-46A2-A659-B44E4629A0F2}">
            <x14:dataBar minLength="0" maxLength="100" border="1" negativeBarBorderColorSameAsPositive="0">
              <x14:cfvo type="autoMin"/>
              <x14:cfvo type="autoMax"/>
              <x14:borderColor rgb="FF008AEF"/>
              <x14:negativeFillColor rgb="FFFF0000"/>
              <x14:negativeBorderColor rgb="FFFF0000"/>
              <x14:axisColor rgb="FF000000"/>
            </x14:dataBar>
          </x14:cfRule>
          <xm:sqref>K3:K140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7"/>
  <sheetViews>
    <sheetView topLeftCell="A13" workbookViewId="0">
      <selection activeCell="J33" sqref="J33"/>
    </sheetView>
  </sheetViews>
  <sheetFormatPr baseColWidth="10" defaultRowHeight="14.4" x14ac:dyDescent="0.55000000000000004"/>
  <cols>
    <col min="1" max="1" width="2.3125" customWidth="1"/>
    <col min="2" max="2" width="15.89453125" bestFit="1" customWidth="1"/>
    <col min="3" max="4" width="13.41796875" bestFit="1" customWidth="1"/>
    <col min="5" max="7" width="11.1015625" bestFit="1" customWidth="1"/>
  </cols>
  <sheetData>
    <row r="1" spans="2:8" ht="14.7" thickBot="1" x14ac:dyDescent="0.6"/>
    <row r="2" spans="2:8" x14ac:dyDescent="0.55000000000000004">
      <c r="B2" s="55"/>
      <c r="C2" s="56" t="s">
        <v>13</v>
      </c>
      <c r="D2" s="56" t="s">
        <v>12</v>
      </c>
      <c r="E2" s="56" t="s">
        <v>218</v>
      </c>
      <c r="F2" s="66" t="s">
        <v>247</v>
      </c>
      <c r="G2" s="67" t="s">
        <v>248</v>
      </c>
    </row>
    <row r="3" spans="2:8" x14ac:dyDescent="0.55000000000000004">
      <c r="B3" s="57" t="s">
        <v>217</v>
      </c>
      <c r="C3" s="58">
        <v>1169415</v>
      </c>
      <c r="D3" s="58">
        <v>10000</v>
      </c>
      <c r="E3" s="58">
        <f>+C3-D3</f>
        <v>1159415</v>
      </c>
      <c r="F3" s="59">
        <f>+C3-D3</f>
        <v>1159415</v>
      </c>
      <c r="G3" s="58">
        <v>1159415</v>
      </c>
      <c r="H3" s="34">
        <f>+G3-F3</f>
        <v>0</v>
      </c>
    </row>
    <row r="4" spans="2:8" x14ac:dyDescent="0.55000000000000004">
      <c r="B4" s="57" t="s">
        <v>216</v>
      </c>
      <c r="C4" s="58"/>
      <c r="D4" s="58">
        <v>697704</v>
      </c>
      <c r="E4" s="58">
        <f t="shared" ref="E4:E14" si="0">+C4-D4</f>
        <v>-697704</v>
      </c>
      <c r="F4" s="59">
        <f>+F3+C4-D4</f>
        <v>461711</v>
      </c>
      <c r="G4" s="58">
        <v>461711</v>
      </c>
      <c r="H4" s="34">
        <f t="shared" ref="H4:H16" si="1">+G4-F4</f>
        <v>0</v>
      </c>
    </row>
    <row r="5" spans="2:8" x14ac:dyDescent="0.55000000000000004">
      <c r="B5" s="57" t="s">
        <v>215</v>
      </c>
      <c r="C5" s="58"/>
      <c r="D5" s="58">
        <v>352090</v>
      </c>
      <c r="E5" s="58">
        <f t="shared" si="0"/>
        <v>-352090</v>
      </c>
      <c r="F5" s="59">
        <f t="shared" ref="F5:F15" si="2">+F4+C5-D5</f>
        <v>109621</v>
      </c>
      <c r="G5" s="58">
        <v>109621</v>
      </c>
      <c r="H5" s="34">
        <f t="shared" si="1"/>
        <v>0</v>
      </c>
    </row>
    <row r="6" spans="2:8" x14ac:dyDescent="0.55000000000000004">
      <c r="B6" s="57" t="s">
        <v>214</v>
      </c>
      <c r="C6" s="58">
        <v>2300000</v>
      </c>
      <c r="D6" s="58">
        <v>2029354</v>
      </c>
      <c r="E6" s="58">
        <f t="shared" si="0"/>
        <v>270646</v>
      </c>
      <c r="F6" s="59">
        <f t="shared" si="2"/>
        <v>380267</v>
      </c>
      <c r="G6" s="58">
        <v>380267</v>
      </c>
      <c r="H6" s="34">
        <f t="shared" si="1"/>
        <v>0</v>
      </c>
    </row>
    <row r="7" spans="2:8" x14ac:dyDescent="0.55000000000000004">
      <c r="B7" s="57" t="s">
        <v>213</v>
      </c>
      <c r="C7" s="58">
        <v>700000</v>
      </c>
      <c r="D7" s="58">
        <v>230204</v>
      </c>
      <c r="E7" s="58">
        <f t="shared" si="0"/>
        <v>469796</v>
      </c>
      <c r="F7" s="59">
        <f t="shared" si="2"/>
        <v>850063</v>
      </c>
      <c r="G7" s="58">
        <v>850063</v>
      </c>
      <c r="H7" s="34">
        <f t="shared" si="1"/>
        <v>0</v>
      </c>
    </row>
    <row r="8" spans="2:8" x14ac:dyDescent="0.55000000000000004">
      <c r="B8" s="57" t="s">
        <v>212</v>
      </c>
      <c r="C8" s="58">
        <v>38225</v>
      </c>
      <c r="D8" s="58">
        <v>30009</v>
      </c>
      <c r="E8" s="58">
        <f t="shared" si="0"/>
        <v>8216</v>
      </c>
      <c r="F8" s="59">
        <f t="shared" si="2"/>
        <v>858279</v>
      </c>
      <c r="G8" s="58">
        <v>858279</v>
      </c>
      <c r="H8" s="34">
        <f t="shared" si="1"/>
        <v>0</v>
      </c>
    </row>
    <row r="9" spans="2:8" x14ac:dyDescent="0.55000000000000004">
      <c r="B9" s="57" t="s">
        <v>211</v>
      </c>
      <c r="C9" s="58"/>
      <c r="D9" s="58">
        <v>425009</v>
      </c>
      <c r="E9" s="58">
        <f t="shared" si="0"/>
        <v>-425009</v>
      </c>
      <c r="F9" s="59">
        <f t="shared" si="2"/>
        <v>433270</v>
      </c>
      <c r="G9" s="58">
        <v>433270</v>
      </c>
      <c r="H9" s="34">
        <f t="shared" si="1"/>
        <v>0</v>
      </c>
    </row>
    <row r="10" spans="2:8" x14ac:dyDescent="0.55000000000000004">
      <c r="B10" s="57" t="s">
        <v>210</v>
      </c>
      <c r="C10" s="58">
        <v>600000</v>
      </c>
      <c r="D10" s="58">
        <v>765018</v>
      </c>
      <c r="E10" s="58">
        <f t="shared" si="0"/>
        <v>-165018</v>
      </c>
      <c r="F10" s="59">
        <f t="shared" si="2"/>
        <v>268252</v>
      </c>
      <c r="G10" s="58">
        <v>268252</v>
      </c>
      <c r="H10" s="34">
        <f t="shared" si="1"/>
        <v>0</v>
      </c>
    </row>
    <row r="11" spans="2:8" x14ac:dyDescent="0.55000000000000004">
      <c r="B11" s="57" t="s">
        <v>209</v>
      </c>
      <c r="C11" s="58">
        <v>820000</v>
      </c>
      <c r="D11" s="58">
        <v>840214</v>
      </c>
      <c r="E11" s="58">
        <f t="shared" si="0"/>
        <v>-20214</v>
      </c>
      <c r="F11" s="59">
        <f t="shared" si="2"/>
        <v>248038</v>
      </c>
      <c r="G11" s="58">
        <v>248038</v>
      </c>
      <c r="H11" s="34">
        <f t="shared" si="1"/>
        <v>0</v>
      </c>
    </row>
    <row r="12" spans="2:8" x14ac:dyDescent="0.55000000000000004">
      <c r="B12" s="57" t="s">
        <v>208</v>
      </c>
      <c r="C12" s="58">
        <v>114729</v>
      </c>
      <c r="D12" s="58">
        <v>371373</v>
      </c>
      <c r="E12" s="58">
        <f t="shared" si="0"/>
        <v>-256644</v>
      </c>
      <c r="F12" s="59">
        <f t="shared" si="2"/>
        <v>-8606</v>
      </c>
      <c r="G12" s="64">
        <v>-8606</v>
      </c>
      <c r="H12" s="34">
        <f t="shared" si="1"/>
        <v>0</v>
      </c>
    </row>
    <row r="13" spans="2:8" x14ac:dyDescent="0.55000000000000004">
      <c r="B13" s="57" t="s">
        <v>207</v>
      </c>
      <c r="C13" s="58">
        <v>1150000</v>
      </c>
      <c r="D13" s="58">
        <v>30216</v>
      </c>
      <c r="E13" s="58">
        <f t="shared" si="0"/>
        <v>1119784</v>
      </c>
      <c r="F13" s="59">
        <f t="shared" si="2"/>
        <v>1111178</v>
      </c>
      <c r="G13" s="58">
        <v>1111178</v>
      </c>
      <c r="H13" s="34">
        <f t="shared" si="1"/>
        <v>0</v>
      </c>
    </row>
    <row r="14" spans="2:8" x14ac:dyDescent="0.55000000000000004">
      <c r="B14" s="57" t="s">
        <v>230</v>
      </c>
      <c r="C14" s="58"/>
      <c r="D14" s="58">
        <v>1021357</v>
      </c>
      <c r="E14" s="58">
        <f t="shared" si="0"/>
        <v>-1021357</v>
      </c>
      <c r="F14" s="59">
        <f t="shared" si="2"/>
        <v>89821</v>
      </c>
      <c r="G14" s="58">
        <v>89821</v>
      </c>
      <c r="H14" s="34">
        <f t="shared" si="1"/>
        <v>0</v>
      </c>
    </row>
    <row r="15" spans="2:8" x14ac:dyDescent="0.55000000000000004">
      <c r="B15" s="57" t="s">
        <v>231</v>
      </c>
      <c r="C15" s="58">
        <v>450000</v>
      </c>
      <c r="D15" s="58">
        <v>83504</v>
      </c>
      <c r="E15" s="58">
        <f>+C15-D15</f>
        <v>366496</v>
      </c>
      <c r="F15" s="59">
        <f t="shared" si="2"/>
        <v>456317</v>
      </c>
      <c r="G15" s="58">
        <v>456317</v>
      </c>
      <c r="H15" s="34">
        <f t="shared" si="1"/>
        <v>0</v>
      </c>
    </row>
    <row r="16" spans="2:8" ht="14.7" thickBot="1" x14ac:dyDescent="0.6">
      <c r="B16" s="60" t="s">
        <v>246</v>
      </c>
      <c r="C16" s="61">
        <v>10000</v>
      </c>
      <c r="D16" s="61">
        <v>207280</v>
      </c>
      <c r="E16" s="61">
        <f t="shared" ref="E16" si="3">+C16-D16</f>
        <v>-197280</v>
      </c>
      <c r="F16" s="62">
        <f>+F15+C16-D16</f>
        <v>259037</v>
      </c>
      <c r="G16" s="58">
        <v>269037</v>
      </c>
      <c r="H16" s="34">
        <f t="shared" si="1"/>
        <v>10000</v>
      </c>
    </row>
    <row r="17" spans="2:8" ht="14.7" thickBot="1" x14ac:dyDescent="0.6">
      <c r="B17" s="60" t="s">
        <v>263</v>
      </c>
      <c r="C17" s="61">
        <v>0</v>
      </c>
      <c r="D17" s="61">
        <v>12340</v>
      </c>
      <c r="E17" s="61">
        <f t="shared" ref="E17" si="4">+C17-D17</f>
        <v>-12340</v>
      </c>
      <c r="F17" s="62">
        <f>+F16+C17-D17</f>
        <v>246697</v>
      </c>
      <c r="G17" s="58">
        <v>269038</v>
      </c>
      <c r="H17" s="34">
        <f>+G17-F17</f>
        <v>22341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activeCell="H24" sqref="H24"/>
    </sheetView>
  </sheetViews>
  <sheetFormatPr baseColWidth="10" defaultRowHeight="14.4" x14ac:dyDescent="0.55000000000000004"/>
  <cols>
    <col min="1" max="1" width="12.89453125" style="32" customWidth="1"/>
    <col min="2" max="2" width="12.1015625" bestFit="1" customWidth="1"/>
    <col min="3" max="3" width="19.41796875" bestFit="1" customWidth="1"/>
    <col min="4" max="4" width="13.41796875" bestFit="1" customWidth="1"/>
    <col min="5" max="5" width="18.3125" bestFit="1" customWidth="1"/>
    <col min="6" max="6" width="7.3125" customWidth="1"/>
    <col min="7" max="7" width="14.1015625" customWidth="1"/>
    <col min="8" max="8" width="13.68359375" bestFit="1" customWidth="1"/>
    <col min="9" max="9" width="12.41796875" customWidth="1"/>
    <col min="10" max="10" width="13.68359375" customWidth="1"/>
    <col min="11" max="11" width="11.1015625" bestFit="1" customWidth="1"/>
  </cols>
  <sheetData>
    <row r="1" spans="1:6" ht="28.8" x14ac:dyDescent="0.55000000000000004">
      <c r="A1" s="50" t="s">
        <v>196</v>
      </c>
      <c r="B1" s="51" t="s">
        <v>198</v>
      </c>
      <c r="C1" s="51" t="s">
        <v>199</v>
      </c>
      <c r="D1" s="51" t="s">
        <v>200</v>
      </c>
      <c r="E1" s="51" t="s">
        <v>201</v>
      </c>
    </row>
    <row r="2" spans="1:6" x14ac:dyDescent="0.55000000000000004">
      <c r="A2" s="32" t="s">
        <v>197</v>
      </c>
      <c r="B2" s="3">
        <v>43374</v>
      </c>
      <c r="C2" t="s">
        <v>183</v>
      </c>
      <c r="D2" s="4">
        <f>4500*655.957</f>
        <v>2951806.5</v>
      </c>
      <c r="E2" s="4" t="s">
        <v>182</v>
      </c>
      <c r="F2" s="2"/>
    </row>
    <row r="3" spans="1:6" x14ac:dyDescent="0.55000000000000004">
      <c r="A3" s="32" t="s">
        <v>197</v>
      </c>
      <c r="B3" s="3">
        <v>43455</v>
      </c>
      <c r="C3" t="s">
        <v>124</v>
      </c>
      <c r="D3" s="4">
        <v>394762</v>
      </c>
      <c r="E3" s="4" t="s">
        <v>175</v>
      </c>
      <c r="F3" s="2"/>
    </row>
    <row r="4" spans="1:6" x14ac:dyDescent="0.55000000000000004">
      <c r="A4" s="32" t="s">
        <v>197</v>
      </c>
      <c r="B4" s="3">
        <v>43739</v>
      </c>
      <c r="C4" t="s">
        <v>184</v>
      </c>
      <c r="D4" s="4">
        <f>4500*655.957</f>
        <v>2951806.5</v>
      </c>
      <c r="E4" s="4" t="s">
        <v>182</v>
      </c>
      <c r="F4" s="2"/>
    </row>
    <row r="5" spans="1:6" x14ac:dyDescent="0.55000000000000004">
      <c r="B5" s="3">
        <v>43775</v>
      </c>
      <c r="C5" t="s">
        <v>25</v>
      </c>
      <c r="D5" s="4">
        <v>24800</v>
      </c>
      <c r="E5" s="4" t="s">
        <v>175</v>
      </c>
      <c r="F5" s="2"/>
    </row>
    <row r="6" spans="1:6" x14ac:dyDescent="0.55000000000000004">
      <c r="B6" s="3">
        <v>43803</v>
      </c>
      <c r="C6" t="s">
        <v>127</v>
      </c>
      <c r="D6" s="4">
        <v>765000</v>
      </c>
      <c r="E6" s="4" t="s">
        <v>176</v>
      </c>
      <c r="F6" s="2"/>
    </row>
    <row r="7" spans="1:6" x14ac:dyDescent="0.55000000000000004">
      <c r="B7" s="3">
        <v>43811</v>
      </c>
      <c r="C7" t="s">
        <v>181</v>
      </c>
      <c r="D7" s="4">
        <f>379615/2</f>
        <v>189807.5</v>
      </c>
      <c r="E7" s="4" t="s">
        <v>175</v>
      </c>
      <c r="F7" s="2"/>
    </row>
    <row r="8" spans="1:6" x14ac:dyDescent="0.55000000000000004">
      <c r="B8" s="3">
        <v>44053</v>
      </c>
      <c r="C8" t="s">
        <v>126</v>
      </c>
      <c r="D8" s="4">
        <v>2300000</v>
      </c>
      <c r="E8" s="4" t="s">
        <v>176</v>
      </c>
      <c r="F8" s="2"/>
    </row>
    <row r="9" spans="1:6" x14ac:dyDescent="0.55000000000000004">
      <c r="B9" s="3">
        <v>44169</v>
      </c>
      <c r="C9" t="s">
        <v>125</v>
      </c>
      <c r="D9" s="4">
        <v>700000</v>
      </c>
      <c r="E9" s="4" t="s">
        <v>176</v>
      </c>
      <c r="F9" s="2"/>
    </row>
    <row r="10" spans="1:6" x14ac:dyDescent="0.55000000000000004">
      <c r="B10" s="3">
        <v>44392</v>
      </c>
      <c r="C10" t="s">
        <v>130</v>
      </c>
      <c r="D10" s="4">
        <v>200000</v>
      </c>
      <c r="E10" s="4" t="s">
        <v>175</v>
      </c>
      <c r="F10" s="2"/>
    </row>
    <row r="11" spans="1:6" x14ac:dyDescent="0.55000000000000004">
      <c r="B11" s="3">
        <v>44438</v>
      </c>
      <c r="C11" t="s">
        <v>137</v>
      </c>
      <c r="D11" s="4">
        <v>400000</v>
      </c>
      <c r="E11" s="4" t="s">
        <v>175</v>
      </c>
      <c r="F11" s="2"/>
    </row>
    <row r="12" spans="1:6" x14ac:dyDescent="0.55000000000000004">
      <c r="A12" s="32" t="s">
        <v>197</v>
      </c>
      <c r="B12" s="3">
        <v>44470</v>
      </c>
      <c r="C12" t="s">
        <v>185</v>
      </c>
      <c r="D12" s="4">
        <f>4500*655.957</f>
        <v>2951806.5</v>
      </c>
      <c r="E12" s="4" t="s">
        <v>182</v>
      </c>
      <c r="F12" s="2"/>
    </row>
    <row r="13" spans="1:6" x14ac:dyDescent="0.55000000000000004">
      <c r="A13" s="32" t="s">
        <v>197</v>
      </c>
      <c r="B13" s="3">
        <v>44503</v>
      </c>
      <c r="C13" t="s">
        <v>167</v>
      </c>
      <c r="D13" s="4">
        <v>610000</v>
      </c>
      <c r="E13" s="4" t="s">
        <v>175</v>
      </c>
      <c r="F13" s="2"/>
    </row>
    <row r="14" spans="1:6" x14ac:dyDescent="0.55000000000000004">
      <c r="B14" s="3">
        <v>44537</v>
      </c>
      <c r="C14" t="s">
        <v>191</v>
      </c>
      <c r="D14" s="4">
        <v>630000</v>
      </c>
      <c r="E14" s="4" t="s">
        <v>175</v>
      </c>
      <c r="F14" s="2"/>
    </row>
    <row r="15" spans="1:6" x14ac:dyDescent="0.55000000000000004">
      <c r="A15" s="32" t="s">
        <v>197</v>
      </c>
      <c r="B15" s="3">
        <v>44713</v>
      </c>
      <c r="C15" t="s">
        <v>206</v>
      </c>
      <c r="D15" s="4">
        <v>7464790.6600000001</v>
      </c>
      <c r="E15" s="4" t="s">
        <v>177</v>
      </c>
      <c r="F15" s="2"/>
    </row>
    <row r="16" spans="1:6" x14ac:dyDescent="0.55000000000000004">
      <c r="B16" s="3">
        <v>44742</v>
      </c>
      <c r="C16" t="s">
        <v>126</v>
      </c>
      <c r="D16" s="4">
        <v>1150000</v>
      </c>
      <c r="E16" s="4" t="s">
        <v>176</v>
      </c>
      <c r="F16" s="2"/>
    </row>
    <row r="19" spans="1:10" x14ac:dyDescent="0.55000000000000004">
      <c r="A19" t="s">
        <v>204</v>
      </c>
    </row>
    <row r="21" spans="1:10" ht="28.8" x14ac:dyDescent="0.55000000000000004">
      <c r="A21" s="54" t="s">
        <v>192</v>
      </c>
      <c r="B21" s="35"/>
      <c r="C21" s="54" t="s">
        <v>193</v>
      </c>
      <c r="G21" s="53" t="s">
        <v>194</v>
      </c>
    </row>
    <row r="22" spans="1:10" x14ac:dyDescent="0.55000000000000004">
      <c r="A22" s="46" t="s">
        <v>201</v>
      </c>
      <c r="B22" t="s">
        <v>205</v>
      </c>
      <c r="C22" s="52" t="s">
        <v>180</v>
      </c>
      <c r="D22" s="52" t="s">
        <v>179</v>
      </c>
      <c r="H22" t="s">
        <v>189</v>
      </c>
      <c r="I22" t="s">
        <v>202</v>
      </c>
      <c r="J22" t="s">
        <v>203</v>
      </c>
    </row>
    <row r="23" spans="1:10" x14ac:dyDescent="0.55000000000000004">
      <c r="A23" s="47" t="s">
        <v>182</v>
      </c>
      <c r="B23" s="34">
        <v>8855419.5</v>
      </c>
      <c r="C23" s="34">
        <v>8855419.5</v>
      </c>
      <c r="D23" s="4">
        <f>+C23/655.957</f>
        <v>13500</v>
      </c>
      <c r="G23" t="s">
        <v>186</v>
      </c>
      <c r="H23">
        <v>1287</v>
      </c>
      <c r="I23">
        <f>+H23*2</f>
        <v>2574</v>
      </c>
      <c r="J23" s="4">
        <f>+I23*655.957</f>
        <v>1688433.318</v>
      </c>
    </row>
    <row r="24" spans="1:10" x14ac:dyDescent="0.55000000000000004">
      <c r="A24" s="47" t="s">
        <v>177</v>
      </c>
      <c r="B24" s="34">
        <v>7464790.6600000001</v>
      </c>
      <c r="C24" s="34">
        <v>7464790.6600000001</v>
      </c>
      <c r="D24" s="4">
        <f>+C24/655.957</f>
        <v>11380</v>
      </c>
      <c r="G24" t="s">
        <v>187</v>
      </c>
      <c r="H24">
        <v>2338</v>
      </c>
      <c r="I24">
        <f t="shared" ref="I24:I26" si="0">+H24*2</f>
        <v>4676</v>
      </c>
      <c r="J24" s="4">
        <f t="shared" ref="J24:J26" si="1">+I24*655.957</f>
        <v>3067254.932</v>
      </c>
    </row>
    <row r="25" spans="1:10" x14ac:dyDescent="0.55000000000000004">
      <c r="A25" s="47" t="s">
        <v>176</v>
      </c>
      <c r="B25" s="34">
        <v>4915000</v>
      </c>
      <c r="C25" s="34">
        <v>4915000</v>
      </c>
      <c r="D25" s="4">
        <f t="shared" ref="D25:D26" si="2">+C25/655.957</f>
        <v>7492.8691972187198</v>
      </c>
      <c r="G25" t="s">
        <v>188</v>
      </c>
      <c r="H25">
        <v>2065</v>
      </c>
      <c r="I25">
        <f t="shared" si="0"/>
        <v>4130</v>
      </c>
      <c r="J25" s="4">
        <f t="shared" si="1"/>
        <v>2709102.41</v>
      </c>
    </row>
    <row r="26" spans="1:10" x14ac:dyDescent="0.55000000000000004">
      <c r="A26" s="47" t="s">
        <v>175</v>
      </c>
      <c r="B26" s="34">
        <v>2449369.5</v>
      </c>
      <c r="C26" s="34">
        <v>2449369.5</v>
      </c>
      <c r="D26" s="4">
        <f t="shared" si="2"/>
        <v>3734.0397312628725</v>
      </c>
      <c r="G26" s="48" t="s">
        <v>190</v>
      </c>
      <c r="H26" s="48">
        <f>SUM(H23:H25)</f>
        <v>5690</v>
      </c>
      <c r="I26" s="48">
        <f t="shared" si="0"/>
        <v>11380</v>
      </c>
      <c r="J26" s="49">
        <f t="shared" si="1"/>
        <v>7464790.6600000001</v>
      </c>
    </row>
    <row r="27" spans="1:10" x14ac:dyDescent="0.55000000000000004">
      <c r="A27" s="47" t="s">
        <v>178</v>
      </c>
      <c r="B27" s="34">
        <v>23684579.66</v>
      </c>
      <c r="C27" s="49">
        <f>SUM(C23:C26)</f>
        <v>23684579.66</v>
      </c>
      <c r="D27" s="49">
        <f>SUM(D23:D26)</f>
        <v>36106.908928481593</v>
      </c>
    </row>
    <row r="28" spans="1:10" x14ac:dyDescent="0.55000000000000004">
      <c r="A28"/>
    </row>
    <row r="29" spans="1:10" x14ac:dyDescent="0.55000000000000004">
      <c r="A29"/>
    </row>
    <row r="30" spans="1:10" x14ac:dyDescent="0.55000000000000004">
      <c r="A30"/>
    </row>
    <row r="31" spans="1:10" x14ac:dyDescent="0.55000000000000004">
      <c r="A31"/>
    </row>
    <row r="32" spans="1:10" x14ac:dyDescent="0.55000000000000004">
      <c r="A32"/>
    </row>
    <row r="33" spans="1:1" x14ac:dyDescent="0.55000000000000004">
      <c r="A33"/>
    </row>
    <row r="34" spans="1:1" x14ac:dyDescent="0.55000000000000004">
      <c r="A34"/>
    </row>
    <row r="35" spans="1:1" x14ac:dyDescent="0.55000000000000004">
      <c r="A35"/>
    </row>
    <row r="36" spans="1:1" x14ac:dyDescent="0.55000000000000004">
      <c r="A36"/>
    </row>
    <row r="37" spans="1:1" x14ac:dyDescent="0.55000000000000004">
      <c r="A37"/>
    </row>
    <row r="38" spans="1:1" x14ac:dyDescent="0.55000000000000004">
      <c r="A38"/>
    </row>
    <row r="39" spans="1:1" x14ac:dyDescent="0.55000000000000004">
      <c r="A39"/>
    </row>
  </sheetData>
  <sortState ref="A2:E16">
    <sortCondition ref="B2:B16"/>
  </sortState>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1" sqref="B11"/>
    </sheetView>
  </sheetViews>
  <sheetFormatPr baseColWidth="10" defaultRowHeight="14.4" x14ac:dyDescent="0.55000000000000004"/>
  <cols>
    <col min="1" max="1" width="18.89453125" bestFit="1" customWidth="1"/>
    <col min="2" max="2" width="24.68359375" bestFit="1" customWidth="1"/>
  </cols>
  <sheetData>
    <row r="1" spans="1:2" x14ac:dyDescent="0.55000000000000004">
      <c r="A1" s="69" t="s">
        <v>0</v>
      </c>
      <c r="B1" s="69"/>
    </row>
    <row r="2" spans="1:2" x14ac:dyDescent="0.55000000000000004">
      <c r="A2" t="s">
        <v>1</v>
      </c>
      <c r="B2">
        <v>1963480</v>
      </c>
    </row>
    <row r="3" spans="1:2" x14ac:dyDescent="0.55000000000000004">
      <c r="A3" t="s">
        <v>2</v>
      </c>
      <c r="B3" t="s">
        <v>3</v>
      </c>
    </row>
    <row r="4" spans="1:2" x14ac:dyDescent="0.55000000000000004">
      <c r="A4" t="s">
        <v>4</v>
      </c>
      <c r="B4" t="s">
        <v>5</v>
      </c>
    </row>
    <row r="5" spans="1:2" x14ac:dyDescent="0.55000000000000004">
      <c r="A5" t="s">
        <v>6</v>
      </c>
      <c r="B5" t="s">
        <v>7</v>
      </c>
    </row>
    <row r="6" spans="1:2" x14ac:dyDescent="0.55000000000000004">
      <c r="A6" t="s">
        <v>8</v>
      </c>
    </row>
    <row r="8" spans="1:2" x14ac:dyDescent="0.55000000000000004">
      <c r="A8" t="s">
        <v>33</v>
      </c>
      <c r="B8">
        <v>1963480001</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Compte CBAO</vt:lpstr>
      <vt:lpstr>Indicateurs</vt:lpstr>
      <vt:lpstr>Apports IRD</vt:lpstr>
      <vt:lpstr>Extrait de compte CBAO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LEFUR</dc:creator>
  <cp:lastModifiedBy>Jean LEFUR</cp:lastModifiedBy>
  <cp:lastPrinted>2022-02-22T11:54:48Z</cp:lastPrinted>
  <dcterms:created xsi:type="dcterms:W3CDTF">2019-12-04T12:10:11Z</dcterms:created>
  <dcterms:modified xsi:type="dcterms:W3CDTF">2023-05-31T11:06:14Z</dcterms:modified>
</cp:coreProperties>
</file>